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杂文件\excel（物理实验）\"/>
    </mc:Choice>
  </mc:AlternateContent>
  <xr:revisionPtr revIDLastSave="0" documentId="13_ncr:1_{04781195-9949-4F31-BB4D-302A308CEFF2}" xr6:coauthVersionLast="45" xr6:coauthVersionMax="45" xr10:uidLastSave="{00000000-0000-0000-0000-000000000000}"/>
  <bookViews>
    <workbookView xWindow="-108" yWindow="-108" windowWidth="23256" windowHeight="12576" xr2:uid="{F340AAAE-9B69-45C3-84E4-063EA18462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7" i="1" l="1"/>
  <c r="D17" i="1"/>
  <c r="D14" i="1"/>
  <c r="C10" i="1"/>
  <c r="H22" i="1" l="1"/>
  <c r="G21" i="1"/>
  <c r="H20" i="1" s="1"/>
  <c r="G20" i="1"/>
  <c r="F41" i="1"/>
  <c r="C50" i="1" l="1"/>
  <c r="B50" i="1"/>
  <c r="C49" i="1"/>
  <c r="B49" i="1"/>
  <c r="C48" i="1"/>
  <c r="B48" i="1"/>
  <c r="C46" i="1"/>
  <c r="B46" i="1"/>
  <c r="C44" i="1"/>
  <c r="B44" i="1"/>
  <c r="C42" i="1"/>
  <c r="B42" i="1"/>
  <c r="B39" i="1" l="1"/>
  <c r="C38" i="1"/>
  <c r="C39" i="1" s="1"/>
  <c r="G41" i="1" s="1"/>
  <c r="B38" i="1"/>
  <c r="F22" i="1" l="1"/>
  <c r="E22" i="1"/>
  <c r="D22" i="1"/>
  <c r="C22" i="1"/>
  <c r="B22" i="1"/>
</calcChain>
</file>

<file path=xl/sharedStrings.xml><?xml version="1.0" encoding="utf-8"?>
<sst xmlns="http://schemas.openxmlformats.org/spreadsheetml/2006/main" count="48" uniqueCount="41">
  <si>
    <t>电子荷质比的测量</t>
    <phoneticPr fontId="1" type="noConversion"/>
  </si>
  <si>
    <t>D/（mm）</t>
    <phoneticPr fontId="1" type="noConversion"/>
  </si>
  <si>
    <t>2.电聚焦</t>
    <phoneticPr fontId="1" type="noConversion"/>
  </si>
  <si>
    <t>3.磁偏转</t>
    <phoneticPr fontId="1" type="noConversion"/>
  </si>
  <si>
    <t>I（mA）</t>
    <phoneticPr fontId="1" type="noConversion"/>
  </si>
  <si>
    <t>D(mm)</t>
    <phoneticPr fontId="1" type="noConversion"/>
  </si>
  <si>
    <t>1，电偏转</t>
    <phoneticPr fontId="1" type="noConversion"/>
  </si>
  <si>
    <t>4.磁聚焦和荷质比的测量</t>
    <phoneticPr fontId="1" type="noConversion"/>
  </si>
  <si>
    <t>I（正向）/A</t>
    <phoneticPr fontId="1" type="noConversion"/>
  </si>
  <si>
    <t>I（反向）/A</t>
    <phoneticPr fontId="1" type="noConversion"/>
  </si>
  <si>
    <t>I（平均）/A</t>
    <phoneticPr fontId="1" type="noConversion"/>
  </si>
  <si>
    <t>电子荷质比e/m</t>
    <phoneticPr fontId="1" type="noConversion"/>
  </si>
  <si>
    <t>X偏转U2=600V</t>
    <phoneticPr fontId="1" type="noConversion"/>
  </si>
  <si>
    <t>Y偏转U2=600V</t>
    <phoneticPr fontId="1" type="noConversion"/>
  </si>
  <si>
    <t>U2/(V)</t>
    <phoneticPr fontId="1" type="noConversion"/>
  </si>
  <si>
    <t>U1/(V)</t>
    <phoneticPr fontId="1" type="noConversion"/>
  </si>
  <si>
    <t>U2=600V</t>
    <phoneticPr fontId="1" type="noConversion"/>
  </si>
  <si>
    <t>U2=700V</t>
    <phoneticPr fontId="1" type="noConversion"/>
  </si>
  <si>
    <t>X偏转U2=700V</t>
    <phoneticPr fontId="1" type="noConversion"/>
  </si>
  <si>
    <t>Y偏转U2=700V</t>
    <phoneticPr fontId="1" type="noConversion"/>
  </si>
  <si>
    <t>U2/U1</t>
    <phoneticPr fontId="1" type="noConversion"/>
  </si>
  <si>
    <t xml:space="preserve">  平均值：</t>
    <phoneticPr fontId="1" type="noConversion"/>
  </si>
  <si>
    <t>700(V)</t>
    <phoneticPr fontId="1" type="noConversion"/>
  </si>
  <si>
    <t>800(V)</t>
    <phoneticPr fontId="1" type="noConversion"/>
  </si>
  <si>
    <t>L:</t>
    <phoneticPr fontId="1" type="noConversion"/>
  </si>
  <si>
    <t>U2:</t>
    <phoneticPr fontId="1" type="noConversion"/>
  </si>
  <si>
    <t>L²：</t>
    <phoneticPr fontId="1" type="noConversion"/>
  </si>
  <si>
    <t>D:</t>
    <phoneticPr fontId="1" type="noConversion"/>
  </si>
  <si>
    <t>D²：</t>
    <phoneticPr fontId="1" type="noConversion"/>
  </si>
  <si>
    <t>h²：</t>
    <phoneticPr fontId="1" type="noConversion"/>
  </si>
  <si>
    <t>h：</t>
    <phoneticPr fontId="1" type="noConversion"/>
  </si>
  <si>
    <t>N²：</t>
    <phoneticPr fontId="1" type="noConversion"/>
  </si>
  <si>
    <t>N：</t>
    <phoneticPr fontId="1" type="noConversion"/>
  </si>
  <si>
    <t>e/m=（8π²*（U2）*(L²+D²)）/（（μ0²）*N²*I²*h²）</t>
    <phoneticPr fontId="1" type="noConversion"/>
  </si>
  <si>
    <t>公式：</t>
    <phoneticPr fontId="1" type="noConversion"/>
  </si>
  <si>
    <t>μ0：</t>
    <phoneticPr fontId="1" type="noConversion"/>
  </si>
  <si>
    <t>μ0²：</t>
    <phoneticPr fontId="1" type="noConversion"/>
  </si>
  <si>
    <t>e/me=1.758×10^11C/kg</t>
    <phoneticPr fontId="1" type="noConversion"/>
  </si>
  <si>
    <t>比荷标准值</t>
    <phoneticPr fontId="1" type="noConversion"/>
  </si>
  <si>
    <t>Ud/（V）</t>
  </si>
  <si>
    <t>Ud/（V）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</si>
</sst>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1"/>
      <color theme="5"/>
      <name val="等线"/>
      <family val="2"/>
      <charset val="134"/>
      <scheme val="minor"/>
    </font>
    <font>
      <b/>
      <sz val="14"/>
      <color theme="4"/>
      <name val="等线"/>
      <family val="3"/>
      <charset val="134"/>
      <scheme val="minor"/>
    </font>
    <font>
      <sz val="16"/>
      <color theme="4"/>
      <name val="等线"/>
      <family val="3"/>
      <charset val="134"/>
      <scheme val="minor"/>
    </font>
    <font>
      <b/>
      <sz val="10"/>
      <color rgb="FFC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X偏转U2=600V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Sheet1!$B$5:$H$5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</c:numCache>
            </c:numRef>
          </c:xVal>
          <c:yVal>
            <c:numRef>
              <c:f>Sheet1!$B$6:$H$6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CC-46D0-98CE-CF2998B76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464568"/>
        <c:axId val="627464888"/>
      </c:scatterChart>
      <c:valAx>
        <c:axId val="627464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888"/>
        <c:crosses val="autoZero"/>
        <c:crossBetween val="midCat"/>
      </c:valAx>
      <c:valAx>
        <c:axId val="62746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Sheet1!$A$7</c:f>
              <c:strCache>
                <c:ptCount val="1"/>
                <c:pt idx="0">
                  <c:v>X偏转U2=700V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Sheet1!$B$8:$H$8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</c:numCache>
            </c:numRef>
          </c:xVal>
          <c:yVal>
            <c:numRef>
              <c:f>Sheet1!$B$9:$H$9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9</c:v>
                </c:pt>
                <c:pt idx="6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D4-4451-9B5B-D6AA5001C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328176"/>
        <c:axId val="322473128"/>
      </c:scatterChart>
      <c:valAx>
        <c:axId val="5083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22473128"/>
        <c:crosses val="autoZero"/>
        <c:crossBetween val="midCat"/>
      </c:valAx>
      <c:valAx>
        <c:axId val="322473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08328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0.12080098166383496"/>
          <c:y val="0.2397669291338583"/>
          <c:w val="0.83836375151481934"/>
          <c:h val="0.58557795275590552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Sheet1!$A$11</c:f>
              <c:strCache>
                <c:ptCount val="1"/>
                <c:pt idx="0">
                  <c:v>Y偏转U2=600V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Sheet1!$B$12:$H$12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</c:numCache>
            </c:numRef>
          </c:xVal>
          <c:yVal>
            <c:numRef>
              <c:f>Sheet1!$B$13:$H$13</c:f>
              <c:numCache>
                <c:formatCode>General</c:formatCode>
                <c:ptCount val="7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21</c:v>
                </c:pt>
                <c:pt idx="6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92-45D1-95E7-E68520823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464568"/>
        <c:axId val="627464888"/>
      </c:scatterChart>
      <c:valAx>
        <c:axId val="627464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888"/>
        <c:crosses val="autoZero"/>
        <c:crossBetween val="midCat"/>
      </c:valAx>
      <c:valAx>
        <c:axId val="62746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Sheet1!$A$14</c:f>
              <c:strCache>
                <c:ptCount val="1"/>
                <c:pt idx="0">
                  <c:v>Y偏转U2=700V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Sheet1!$B$15:$H$15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</c:numCache>
            </c:numRef>
          </c:xVal>
          <c:yVal>
            <c:numRef>
              <c:f>Sheet1!$B$16:$H$16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7</c:v>
                </c:pt>
                <c:pt idx="3">
                  <c:v>11</c:v>
                </c:pt>
                <c:pt idx="4">
                  <c:v>15</c:v>
                </c:pt>
                <c:pt idx="5">
                  <c:v>18</c:v>
                </c:pt>
                <c:pt idx="6">
                  <c:v>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93-4AE0-B685-EF84B8C15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464568"/>
        <c:axId val="627464888"/>
      </c:scatterChart>
      <c:valAx>
        <c:axId val="627464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888"/>
        <c:crosses val="autoZero"/>
        <c:crossBetween val="midCat"/>
      </c:valAx>
      <c:valAx>
        <c:axId val="62746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8.9252545354907564E-2"/>
          <c:y val="0.16978835978835982"/>
          <c:w val="0.86894354551834863"/>
          <c:h val="0.68101445652626758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Sheet1!$A$25</c:f>
              <c:strCache>
                <c:ptCount val="1"/>
                <c:pt idx="0">
                  <c:v>U2=600V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Sheet1!$B$26:$G$26</c:f>
              <c:numCache>
                <c:formatCode>General</c:formatCode>
                <c:ptCount val="6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Sheet1!$B$27:$G$27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DE1-45CC-8E65-75DD3F43B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173368"/>
        <c:axId val="534182008"/>
      </c:scatterChart>
      <c:valAx>
        <c:axId val="53417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34182008"/>
        <c:crosses val="autoZero"/>
        <c:crossBetween val="midCat"/>
      </c:valAx>
      <c:valAx>
        <c:axId val="534182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34173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8.9252545354907564E-2"/>
          <c:y val="0.16978835978835982"/>
          <c:w val="0.86894354551834863"/>
          <c:h val="0.68101445652626758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Sheet1!$A$29</c:f>
              <c:strCache>
                <c:ptCount val="1"/>
                <c:pt idx="0">
                  <c:v>U2=700V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Sheet1!$B$30:$G$30</c:f>
              <c:numCache>
                <c:formatCode>General</c:formatCode>
                <c:ptCount val="6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Sheet1!$B$31:$G$31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7B-4D41-B4DC-96BA27044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173368"/>
        <c:axId val="534182008"/>
      </c:scatterChart>
      <c:valAx>
        <c:axId val="53417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34182008"/>
        <c:crosses val="autoZero"/>
        <c:crossBetween val="midCat"/>
      </c:valAx>
      <c:valAx>
        <c:axId val="534182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34173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396240</xdr:colOff>
      <xdr:row>33</xdr:row>
      <xdr:rowOff>152400</xdr:rowOff>
    </xdr:from>
    <xdr:ext cx="769621" cy="455638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69531B85-7E74-42DB-8390-8CA6E01CDC7E}"/>
            </a:ext>
          </a:extLst>
        </xdr:cNvPr>
        <xdr:cNvSpPr txBox="1"/>
      </xdr:nvSpPr>
      <xdr:spPr>
        <a:xfrm>
          <a:off x="396240" y="6751320"/>
          <a:ext cx="769621" cy="455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1100"/>
            <a:t>阳极电压</a:t>
          </a:r>
          <a:endParaRPr lang="en-US" altLang="zh-CN" sz="1100"/>
        </a:p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34</xdr:row>
      <xdr:rowOff>137161</xdr:rowOff>
    </xdr:from>
    <xdr:ext cx="800100" cy="28194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4FC6C4F9-8592-4251-89EF-E3D3A500212B}"/>
            </a:ext>
          </a:extLst>
        </xdr:cNvPr>
        <xdr:cNvSpPr txBox="1"/>
      </xdr:nvSpPr>
      <xdr:spPr>
        <a:xfrm>
          <a:off x="0" y="6911341"/>
          <a:ext cx="800100" cy="281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zh-CN" altLang="en-US" sz="1100"/>
            <a:t>励磁电流</a:t>
          </a:r>
          <a:endParaRPr lang="en-US" altLang="zh-CN" sz="1100"/>
        </a:p>
      </xdr:txBody>
    </xdr:sp>
    <xdr:clientData/>
  </xdr:oneCellAnchor>
  <xdr:twoCellAnchor>
    <xdr:from>
      <xdr:col>8</xdr:col>
      <xdr:colOff>266700</xdr:colOff>
      <xdr:row>0</xdr:row>
      <xdr:rowOff>190500</xdr:rowOff>
    </xdr:from>
    <xdr:to>
      <xdr:col>13</xdr:col>
      <xdr:colOff>502920</xdr:colOff>
      <xdr:row>9</xdr:row>
      <xdr:rowOff>259080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A773AE8E-081F-4269-B47F-CE6165AF93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563880</xdr:colOff>
      <xdr:row>0</xdr:row>
      <xdr:rowOff>198120</xdr:rowOff>
    </xdr:from>
    <xdr:to>
      <xdr:col>19</xdr:col>
      <xdr:colOff>556260</xdr:colOff>
      <xdr:row>9</xdr:row>
      <xdr:rowOff>266700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A172902A-D2E4-4AAC-85E9-66AC85440B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266700</xdr:colOff>
      <xdr:row>9</xdr:row>
      <xdr:rowOff>381000</xdr:rowOff>
    </xdr:from>
    <xdr:to>
      <xdr:col>13</xdr:col>
      <xdr:colOff>502920</xdr:colOff>
      <xdr:row>20</xdr:row>
      <xdr:rowOff>7620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4FC7B303-A7FB-40DC-AAA7-ABAF33EAAD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144780</xdr:colOff>
      <xdr:row>9</xdr:row>
      <xdr:rowOff>396240</xdr:rowOff>
    </xdr:from>
    <xdr:to>
      <xdr:col>19</xdr:col>
      <xdr:colOff>381000</xdr:colOff>
      <xdr:row>20</xdr:row>
      <xdr:rowOff>22860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D83649D2-C5B1-4B8F-867E-725D90FB7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487680</xdr:colOff>
      <xdr:row>22</xdr:row>
      <xdr:rowOff>129540</xdr:rowOff>
    </xdr:from>
    <xdr:to>
      <xdr:col>13</xdr:col>
      <xdr:colOff>274320</xdr:colOff>
      <xdr:row>32</xdr:row>
      <xdr:rowOff>190500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1EBA479D-9C4B-4EDC-87FA-EBB3531E51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373380</xdr:colOff>
      <xdr:row>22</xdr:row>
      <xdr:rowOff>144780</xdr:rowOff>
    </xdr:from>
    <xdr:to>
      <xdr:col>19</xdr:col>
      <xdr:colOff>480060</xdr:colOff>
      <xdr:row>32</xdr:row>
      <xdr:rowOff>182880</xdr:rowOff>
    </xdr:to>
    <xdr:graphicFrame macro="">
      <xdr:nvGraphicFramePr>
        <xdr:cNvPr id="11" name="图表 10">
          <a:extLst>
            <a:ext uri="{FF2B5EF4-FFF2-40B4-BE49-F238E27FC236}">
              <a16:creationId xmlns:a16="http://schemas.microsoft.com/office/drawing/2014/main" id="{1B10DFAE-DBAC-401B-B2E8-267960F13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CF9B2-D0E7-44C2-9FD6-DD1198E15CA1}">
  <dimension ref="A1:M50"/>
  <sheetViews>
    <sheetView tabSelected="1" topLeftCell="A16" workbookViewId="0">
      <selection activeCell="B32" sqref="B32"/>
    </sheetView>
  </sheetViews>
  <sheetFormatPr defaultRowHeight="13.8" x14ac:dyDescent="0.25"/>
  <cols>
    <col min="1" max="1" width="15.77734375" customWidth="1"/>
    <col min="2" max="8" width="12.77734375" customWidth="1"/>
  </cols>
  <sheetData>
    <row r="1" spans="1:12" ht="25.0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3.4" customHeight="1" x14ac:dyDescent="0.25">
      <c r="A2" s="20" t="s">
        <v>6</v>
      </c>
      <c r="B2" s="21"/>
      <c r="C2" s="22"/>
    </row>
    <row r="4" spans="1:12" x14ac:dyDescent="0.25">
      <c r="A4" s="7" t="s">
        <v>12</v>
      </c>
      <c r="B4" s="4"/>
      <c r="C4" s="4"/>
      <c r="D4" s="4"/>
      <c r="E4" s="4"/>
      <c r="F4" s="4"/>
      <c r="G4" s="4"/>
      <c r="H4" s="4"/>
      <c r="I4" s="4"/>
    </row>
    <row r="5" spans="1:12" x14ac:dyDescent="0.25">
      <c r="A5" s="2" t="s">
        <v>40</v>
      </c>
      <c r="B5" s="2">
        <v>0</v>
      </c>
      <c r="C5" s="2">
        <v>3</v>
      </c>
      <c r="D5" s="2">
        <v>6</v>
      </c>
      <c r="E5" s="2">
        <v>9</v>
      </c>
      <c r="F5" s="2">
        <v>12</v>
      </c>
      <c r="G5" s="2">
        <v>15</v>
      </c>
      <c r="H5" s="2">
        <v>18</v>
      </c>
      <c r="I5" s="4"/>
    </row>
    <row r="6" spans="1:12" x14ac:dyDescent="0.25">
      <c r="A6" s="2" t="s">
        <v>1</v>
      </c>
      <c r="B6" s="2">
        <v>0</v>
      </c>
      <c r="C6" s="2">
        <v>2</v>
      </c>
      <c r="D6" s="2">
        <v>4</v>
      </c>
      <c r="E6" s="2">
        <v>6</v>
      </c>
      <c r="F6" s="2">
        <v>8</v>
      </c>
      <c r="G6" s="2">
        <v>10</v>
      </c>
      <c r="H6" s="2">
        <v>12</v>
      </c>
      <c r="I6" s="4"/>
    </row>
    <row r="7" spans="1:12" x14ac:dyDescent="0.25">
      <c r="A7" s="7" t="s">
        <v>18</v>
      </c>
      <c r="B7" s="5"/>
      <c r="C7" s="5"/>
      <c r="D7" s="5"/>
      <c r="E7" s="5"/>
      <c r="F7" s="5"/>
      <c r="G7" s="5"/>
      <c r="H7" s="5"/>
      <c r="I7" s="4"/>
    </row>
    <row r="8" spans="1:12" x14ac:dyDescent="0.25">
      <c r="A8" s="16" t="s">
        <v>39</v>
      </c>
      <c r="B8" s="2">
        <v>0</v>
      </c>
      <c r="C8" s="2">
        <v>3</v>
      </c>
      <c r="D8" s="2">
        <v>6</v>
      </c>
      <c r="E8" s="2">
        <v>9</v>
      </c>
      <c r="F8" s="2">
        <v>12</v>
      </c>
      <c r="G8" s="2">
        <v>15</v>
      </c>
      <c r="H8" s="2">
        <v>18</v>
      </c>
      <c r="I8" s="4"/>
    </row>
    <row r="9" spans="1:12" x14ac:dyDescent="0.25">
      <c r="A9" s="2" t="s">
        <v>1</v>
      </c>
      <c r="B9" s="2">
        <v>0</v>
      </c>
      <c r="C9" s="2">
        <v>1</v>
      </c>
      <c r="D9" s="2">
        <v>3</v>
      </c>
      <c r="E9" s="2">
        <v>5</v>
      </c>
      <c r="F9" s="2">
        <v>7</v>
      </c>
      <c r="G9" s="2">
        <v>9</v>
      </c>
      <c r="H9" s="2">
        <v>10</v>
      </c>
      <c r="I9" s="4"/>
    </row>
    <row r="10" spans="1:12" ht="31.8" customHeight="1" x14ac:dyDescent="0.25">
      <c r="A10" s="1"/>
      <c r="B10" s="1"/>
      <c r="C10" s="1">
        <f>AVERAGE(B9,C9,D9,E9,F9,G9,H9,)</f>
        <v>4.375</v>
      </c>
      <c r="D10" s="1"/>
      <c r="E10" s="1"/>
      <c r="F10" s="1"/>
      <c r="G10" s="1"/>
      <c r="H10" s="1"/>
    </row>
    <row r="11" spans="1:12" x14ac:dyDescent="0.25">
      <c r="A11" s="7" t="s">
        <v>13</v>
      </c>
      <c r="B11" s="5"/>
      <c r="C11" s="5"/>
      <c r="D11" s="5"/>
      <c r="E11" s="5"/>
      <c r="F11" s="5"/>
      <c r="G11" s="5"/>
      <c r="H11" s="5"/>
    </row>
    <row r="12" spans="1:12" x14ac:dyDescent="0.25">
      <c r="A12" s="16" t="s">
        <v>39</v>
      </c>
      <c r="B12" s="2">
        <v>0</v>
      </c>
      <c r="C12" s="2">
        <v>3</v>
      </c>
      <c r="D12" s="2">
        <v>6</v>
      </c>
      <c r="E12" s="2">
        <v>9</v>
      </c>
      <c r="F12" s="2">
        <v>12</v>
      </c>
      <c r="G12" s="2">
        <v>15</v>
      </c>
      <c r="H12" s="2">
        <v>18</v>
      </c>
    </row>
    <row r="13" spans="1:12" x14ac:dyDescent="0.25">
      <c r="A13" s="2" t="s">
        <v>1</v>
      </c>
      <c r="B13" s="2">
        <v>0</v>
      </c>
      <c r="C13" s="2">
        <v>4</v>
      </c>
      <c r="D13" s="2">
        <v>8</v>
      </c>
      <c r="E13" s="2">
        <v>12</v>
      </c>
      <c r="F13" s="2">
        <v>16</v>
      </c>
      <c r="G13" s="2">
        <v>21</v>
      </c>
      <c r="H13" s="2">
        <v>25</v>
      </c>
    </row>
    <row r="14" spans="1:12" x14ac:dyDescent="0.25">
      <c r="A14" s="7" t="s">
        <v>19</v>
      </c>
      <c r="B14" s="5"/>
      <c r="C14" s="5"/>
      <c r="D14" s="5">
        <f>AVERAGE(B13,C13,D13,E13,F13,G13,H13)</f>
        <v>12.285714285714286</v>
      </c>
      <c r="E14" s="5"/>
      <c r="F14" s="5"/>
      <c r="G14" s="5"/>
      <c r="H14" s="5"/>
    </row>
    <row r="15" spans="1:12" x14ac:dyDescent="0.25">
      <c r="A15" s="16" t="s">
        <v>39</v>
      </c>
      <c r="B15" s="2">
        <v>0</v>
      </c>
      <c r="C15" s="2">
        <v>3</v>
      </c>
      <c r="D15" s="2">
        <v>6</v>
      </c>
      <c r="E15" s="2">
        <v>9</v>
      </c>
      <c r="F15" s="2">
        <v>12</v>
      </c>
      <c r="G15" s="2">
        <v>15</v>
      </c>
      <c r="H15" s="2">
        <v>18</v>
      </c>
    </row>
    <row r="16" spans="1:12" x14ac:dyDescent="0.25">
      <c r="A16" s="2" t="s">
        <v>1</v>
      </c>
      <c r="B16" s="2">
        <v>0</v>
      </c>
      <c r="C16" s="2">
        <v>3</v>
      </c>
      <c r="D16" s="2">
        <v>7</v>
      </c>
      <c r="E16" s="2">
        <v>11</v>
      </c>
      <c r="F16" s="2">
        <v>15</v>
      </c>
      <c r="G16" s="2">
        <v>18</v>
      </c>
      <c r="H16" s="2">
        <v>22</v>
      </c>
    </row>
    <row r="17" spans="1:11" x14ac:dyDescent="0.25">
      <c r="A17" s="1"/>
      <c r="D17">
        <f>AVERAGE(B16,C16,D16,E16,F16,G16,H16,)</f>
        <v>9.5</v>
      </c>
    </row>
    <row r="18" spans="1:11" ht="23.4" customHeight="1" x14ac:dyDescent="0.25">
      <c r="A18" s="20" t="s">
        <v>2</v>
      </c>
      <c r="B18" s="23"/>
      <c r="C18" s="24"/>
    </row>
    <row r="19" spans="1:11" x14ac:dyDescent="0.25">
      <c r="A19" s="1"/>
    </row>
    <row r="20" spans="1:11" x14ac:dyDescent="0.25">
      <c r="A20" s="2" t="s">
        <v>14</v>
      </c>
      <c r="B20" s="2">
        <v>600</v>
      </c>
      <c r="C20" s="2">
        <v>700</v>
      </c>
      <c r="D20" s="2">
        <v>800</v>
      </c>
      <c r="E20" s="2">
        <v>900</v>
      </c>
      <c r="F20" s="2">
        <v>1000</v>
      </c>
      <c r="G20">
        <f>SUM(B20,C20,D20,E20,F20)</f>
        <v>4000</v>
      </c>
      <c r="H20">
        <f>G20/G21</f>
        <v>4.4943820224719104</v>
      </c>
    </row>
    <row r="21" spans="1:11" x14ac:dyDescent="0.25">
      <c r="A21" s="2" t="s">
        <v>15</v>
      </c>
      <c r="B21" s="2">
        <v>133</v>
      </c>
      <c r="C21" s="2">
        <v>156</v>
      </c>
      <c r="D21" s="2">
        <v>178</v>
      </c>
      <c r="E21" s="2">
        <v>200</v>
      </c>
      <c r="F21" s="2">
        <v>223</v>
      </c>
      <c r="G21">
        <f>SUM(B21,C21,D21,E21,F21)</f>
        <v>890</v>
      </c>
    </row>
    <row r="22" spans="1:11" ht="22.2" customHeight="1" x14ac:dyDescent="0.25">
      <c r="A22" s="2" t="s">
        <v>20</v>
      </c>
      <c r="B22" s="3">
        <f>B20/B21</f>
        <v>4.511278195488722</v>
      </c>
      <c r="C22" s="3">
        <f>C20/C21</f>
        <v>4.4871794871794872</v>
      </c>
      <c r="D22" s="3">
        <f>D20/D21</f>
        <v>4.4943820224719104</v>
      </c>
      <c r="E22" s="15">
        <f>E20/E21</f>
        <v>4.5</v>
      </c>
      <c r="F22" s="3">
        <f>F20/F21</f>
        <v>4.4843049327354256</v>
      </c>
      <c r="G22" s="11" t="s">
        <v>21</v>
      </c>
      <c r="H22">
        <f>(SUM(B22,C22,D22,E22,F22))/5</f>
        <v>4.4954289275751096</v>
      </c>
    </row>
    <row r="23" spans="1:11" ht="23.4" customHeight="1" x14ac:dyDescent="0.25">
      <c r="A23" s="25" t="s">
        <v>3</v>
      </c>
      <c r="B23" s="26"/>
      <c r="C23" s="27"/>
    </row>
    <row r="24" spans="1:11" x14ac:dyDescent="0.25">
      <c r="A24" s="1"/>
    </row>
    <row r="25" spans="1:11" x14ac:dyDescent="0.25">
      <c r="A25" s="8" t="s">
        <v>16</v>
      </c>
    </row>
    <row r="26" spans="1:11" x14ac:dyDescent="0.25">
      <c r="A26" s="2" t="s">
        <v>4</v>
      </c>
      <c r="B26" s="2">
        <v>0</v>
      </c>
      <c r="C26" s="2">
        <v>10</v>
      </c>
      <c r="D26" s="2">
        <v>20</v>
      </c>
      <c r="E26" s="2">
        <v>30</v>
      </c>
      <c r="F26" s="2">
        <v>40</v>
      </c>
      <c r="G26" s="2">
        <v>50</v>
      </c>
    </row>
    <row r="27" spans="1:11" x14ac:dyDescent="0.25">
      <c r="A27" s="2" t="s">
        <v>5</v>
      </c>
      <c r="B27" s="2">
        <v>0</v>
      </c>
      <c r="C27" s="2">
        <v>1</v>
      </c>
      <c r="D27" s="2">
        <v>3</v>
      </c>
      <c r="E27" s="2">
        <v>4</v>
      </c>
      <c r="F27" s="2">
        <v>5</v>
      </c>
      <c r="G27" s="2">
        <v>6</v>
      </c>
    </row>
    <row r="28" spans="1:11" x14ac:dyDescent="0.25">
      <c r="A28" s="1"/>
      <c r="B28" s="1"/>
      <c r="C28" s="1"/>
      <c r="D28" s="1"/>
      <c r="E28" s="1"/>
      <c r="F28" s="1"/>
      <c r="G28" s="1"/>
    </row>
    <row r="29" spans="1:11" x14ac:dyDescent="0.25">
      <c r="A29" s="8" t="s">
        <v>17</v>
      </c>
      <c r="B29" s="1"/>
      <c r="C29" s="1"/>
      <c r="D29" s="1"/>
      <c r="E29" s="1"/>
      <c r="F29" s="1"/>
      <c r="G29" s="1"/>
    </row>
    <row r="30" spans="1:11" x14ac:dyDescent="0.25">
      <c r="A30" s="2" t="s">
        <v>4</v>
      </c>
      <c r="B30" s="2">
        <v>0</v>
      </c>
      <c r="C30" s="2">
        <v>10</v>
      </c>
      <c r="D30" s="2">
        <v>20</v>
      </c>
      <c r="E30" s="2">
        <v>30</v>
      </c>
      <c r="F30" s="2">
        <v>40</v>
      </c>
      <c r="G30" s="2">
        <v>50</v>
      </c>
    </row>
    <row r="31" spans="1:11" x14ac:dyDescent="0.25">
      <c r="A31" s="2" t="s">
        <v>5</v>
      </c>
      <c r="B31" s="2">
        <v>0</v>
      </c>
      <c r="C31" s="2">
        <v>1</v>
      </c>
      <c r="D31" s="2">
        <v>2</v>
      </c>
      <c r="E31" s="2">
        <v>3</v>
      </c>
      <c r="F31" s="2">
        <v>4</v>
      </c>
      <c r="G31" s="2">
        <v>6</v>
      </c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 ht="20.399999999999999" x14ac:dyDescent="0.25">
      <c r="A33" s="28" t="s">
        <v>7</v>
      </c>
      <c r="B33" s="29"/>
      <c r="C33" s="30"/>
      <c r="D33" s="1"/>
      <c r="E33" s="1"/>
      <c r="F33" s="1"/>
      <c r="G33" s="1"/>
      <c r="H33" s="1"/>
      <c r="I33" s="1"/>
      <c r="J33" s="1"/>
      <c r="K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3" ht="27.6" customHeight="1" x14ac:dyDescent="0.25">
      <c r="A35" s="9"/>
      <c r="B35" s="6" t="s">
        <v>22</v>
      </c>
      <c r="C35" s="6" t="s">
        <v>23</v>
      </c>
      <c r="D35" s="1"/>
      <c r="E35" s="1"/>
      <c r="F35" s="1"/>
      <c r="G35" s="1"/>
      <c r="H35" s="1"/>
      <c r="I35" s="1"/>
      <c r="J35" s="1"/>
      <c r="K35" s="1"/>
    </row>
    <row r="36" spans="1:13" x14ac:dyDescent="0.25">
      <c r="A36" s="2" t="s">
        <v>8</v>
      </c>
      <c r="B36" s="2">
        <v>2.11</v>
      </c>
      <c r="C36" s="2">
        <v>2.31</v>
      </c>
      <c r="D36" s="5"/>
      <c r="E36" s="2" t="s">
        <v>34</v>
      </c>
      <c r="F36" s="18" t="s">
        <v>33</v>
      </c>
      <c r="G36" s="18"/>
      <c r="H36" s="18"/>
      <c r="I36" s="18"/>
      <c r="J36" s="18"/>
      <c r="K36" s="18"/>
    </row>
    <row r="37" spans="1:13" x14ac:dyDescent="0.25">
      <c r="A37" s="2" t="s">
        <v>9</v>
      </c>
      <c r="B37" s="2">
        <v>2.08</v>
      </c>
      <c r="C37" s="2">
        <v>2.41</v>
      </c>
      <c r="D37" s="5"/>
      <c r="E37" s="14" t="s">
        <v>38</v>
      </c>
      <c r="F37" s="18" t="s">
        <v>37</v>
      </c>
      <c r="G37" s="18"/>
      <c r="H37" s="18"/>
      <c r="I37" s="18"/>
      <c r="J37" s="18"/>
      <c r="K37" s="18"/>
      <c r="M37">
        <f>16/6</f>
        <v>2.6666666666666665</v>
      </c>
    </row>
    <row r="38" spans="1:13" x14ac:dyDescent="0.25">
      <c r="A38" s="2" t="s">
        <v>10</v>
      </c>
      <c r="B38" s="2">
        <f>(B36+B37)/2</f>
        <v>2.0949999999999998</v>
      </c>
      <c r="C38" s="2">
        <f>(C36+C37)/2</f>
        <v>2.3600000000000003</v>
      </c>
      <c r="D38" s="5"/>
      <c r="E38" s="1"/>
      <c r="F38" s="1"/>
      <c r="G38" s="1"/>
      <c r="H38" s="1"/>
      <c r="I38" s="1"/>
      <c r="J38" s="1"/>
      <c r="K38" s="1"/>
    </row>
    <row r="39" spans="1:13" x14ac:dyDescent="0.25">
      <c r="A39" s="10" t="s">
        <v>11</v>
      </c>
      <c r="B39" s="2">
        <f>(8*PI()*PI()*(B40)*(B42+B44))/((B50)*(B48)*(B38)*(B46))</f>
        <v>180519143553.75238</v>
      </c>
      <c r="C39" s="2">
        <f>(8*PI()*PI()*(C40)*(C42+C44))/((C50)*(C48)*(C38)*(C46))</f>
        <v>183141697697.39041</v>
      </c>
      <c r="D39" s="5"/>
      <c r="E39" s="1"/>
      <c r="F39" s="1"/>
      <c r="G39" s="1"/>
      <c r="H39" s="1"/>
      <c r="I39" s="1"/>
      <c r="J39" s="1"/>
      <c r="K39" s="1"/>
    </row>
    <row r="40" spans="1:13" x14ac:dyDescent="0.25">
      <c r="A40" s="13" t="s">
        <v>25</v>
      </c>
      <c r="B40" s="1">
        <v>700</v>
      </c>
      <c r="C40" s="1">
        <v>800</v>
      </c>
      <c r="D40" s="1"/>
      <c r="E40" s="1"/>
      <c r="F40" s="17">
        <v>175800000000</v>
      </c>
      <c r="G40" s="17">
        <v>175800000000</v>
      </c>
      <c r="H40" s="1"/>
      <c r="I40" s="1"/>
      <c r="J40" s="1"/>
      <c r="K40" s="1"/>
    </row>
    <row r="41" spans="1:13" x14ac:dyDescent="0.25">
      <c r="A41" s="12" t="s">
        <v>24</v>
      </c>
      <c r="B41" s="1">
        <v>0.23400000000000001</v>
      </c>
      <c r="C41" s="1">
        <v>0.23400000000000001</v>
      </c>
      <c r="D41" s="1"/>
      <c r="E41" s="1"/>
      <c r="F41" s="17">
        <f>(B39-F40)/F40</f>
        <v>2.6843819987214905E-2</v>
      </c>
      <c r="G41" s="17">
        <f>(C39-G40)/G40</f>
        <v>4.1761647880491533E-2</v>
      </c>
      <c r="H41" s="1"/>
      <c r="I41" s="1"/>
      <c r="J41" s="1"/>
      <c r="K41" s="1"/>
    </row>
    <row r="42" spans="1:13" x14ac:dyDescent="0.25">
      <c r="A42" s="12" t="s">
        <v>26</v>
      </c>
      <c r="B42" s="1">
        <f>B41^2</f>
        <v>5.4756000000000006E-2</v>
      </c>
      <c r="C42" s="1">
        <f>C41^2</f>
        <v>5.4756000000000006E-2</v>
      </c>
      <c r="D42" s="1"/>
      <c r="E42" s="1"/>
      <c r="F42" s="1"/>
      <c r="G42" s="1"/>
      <c r="H42" s="1"/>
      <c r="I42" s="1"/>
      <c r="J42" s="1"/>
      <c r="K42" s="1"/>
    </row>
    <row r="43" spans="1:13" x14ac:dyDescent="0.25">
      <c r="A43" s="12" t="s">
        <v>27</v>
      </c>
      <c r="B43" s="1">
        <v>0.09</v>
      </c>
      <c r="C43" s="1">
        <v>0.09</v>
      </c>
      <c r="D43" s="1"/>
      <c r="E43" s="1"/>
      <c r="F43" s="1"/>
      <c r="G43" s="1"/>
      <c r="H43" s="1"/>
      <c r="I43" s="1"/>
      <c r="J43" s="1"/>
      <c r="K43" s="1"/>
    </row>
    <row r="44" spans="1:13" x14ac:dyDescent="0.25">
      <c r="A44" s="12" t="s">
        <v>28</v>
      </c>
      <c r="B44" s="1">
        <f>B43^2</f>
        <v>8.0999999999999996E-3</v>
      </c>
      <c r="C44" s="1">
        <f>C43^2</f>
        <v>8.0999999999999996E-3</v>
      </c>
      <c r="D44" s="1"/>
      <c r="E44" s="1"/>
      <c r="F44" s="1"/>
      <c r="G44" s="1"/>
      <c r="H44" s="1"/>
      <c r="I44" s="1"/>
      <c r="J44" s="1"/>
      <c r="K44" s="1"/>
    </row>
    <row r="45" spans="1:13" x14ac:dyDescent="0.25">
      <c r="A45" s="12" t="s">
        <v>30</v>
      </c>
      <c r="B45" s="1">
        <v>0.14499999999999999</v>
      </c>
      <c r="C45" s="1">
        <v>0.14499999999999999</v>
      </c>
      <c r="D45" s="1"/>
      <c r="E45" s="1"/>
      <c r="F45" s="1"/>
      <c r="G45" s="1"/>
      <c r="H45" s="1"/>
      <c r="I45" s="1"/>
      <c r="J45" s="1"/>
      <c r="K45" s="1"/>
    </row>
    <row r="46" spans="1:13" x14ac:dyDescent="0.25">
      <c r="A46" s="12" t="s">
        <v>29</v>
      </c>
      <c r="B46" s="1">
        <f>B45^2</f>
        <v>2.1024999999999999E-2</v>
      </c>
      <c r="C46" s="1">
        <f>C45^2</f>
        <v>2.1024999999999999E-2</v>
      </c>
      <c r="D46" s="1"/>
      <c r="E46" s="1"/>
      <c r="F46" s="1"/>
      <c r="G46" s="1"/>
      <c r="H46" s="1"/>
      <c r="I46" s="1"/>
      <c r="J46" s="1"/>
      <c r="K46" s="1"/>
    </row>
    <row r="47" spans="1:13" x14ac:dyDescent="0.25">
      <c r="A47" s="12" t="s">
        <v>32</v>
      </c>
      <c r="B47" s="1">
        <v>526</v>
      </c>
      <c r="C47" s="1">
        <v>526</v>
      </c>
      <c r="D47" s="1"/>
      <c r="E47" s="1"/>
      <c r="F47" s="1"/>
      <c r="G47" s="1"/>
      <c r="H47" s="1"/>
      <c r="I47" s="1"/>
      <c r="J47" s="1"/>
      <c r="K47" s="1"/>
    </row>
    <row r="48" spans="1:13" x14ac:dyDescent="0.25">
      <c r="A48" s="12" t="s">
        <v>31</v>
      </c>
      <c r="B48" s="1">
        <f>B47^2</f>
        <v>276676</v>
      </c>
      <c r="C48" s="1">
        <f>C47^2</f>
        <v>276676</v>
      </c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2" t="s">
        <v>35</v>
      </c>
      <c r="B49" s="1">
        <f>4*PI()*(10^(-7))</f>
        <v>1.2566370614359173E-6</v>
      </c>
      <c r="C49" s="1">
        <f>4*PI()*(10^(-7))</f>
        <v>1.2566370614359173E-6</v>
      </c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 t="s">
        <v>36</v>
      </c>
      <c r="B50" s="1">
        <f>POWER(B49,2)</f>
        <v>1.5791367041742973E-12</v>
      </c>
      <c r="C50" s="1">
        <f>POWER(C49,2)</f>
        <v>1.5791367041742973E-12</v>
      </c>
      <c r="D50" s="1"/>
      <c r="E50" s="1"/>
      <c r="F50" s="1"/>
      <c r="G50" s="1"/>
      <c r="H50" s="1"/>
      <c r="I50" s="1"/>
      <c r="J50" s="1"/>
      <c r="K50" s="1"/>
    </row>
  </sheetData>
  <mergeCells count="7">
    <mergeCell ref="F37:K37"/>
    <mergeCell ref="F36:K36"/>
    <mergeCell ref="A1:L1"/>
    <mergeCell ref="A2:C2"/>
    <mergeCell ref="A18:C18"/>
    <mergeCell ref="A23:C23"/>
    <mergeCell ref="A33:C3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2019-10-18T16:21:11Z</dcterms:created>
  <dcterms:modified xsi:type="dcterms:W3CDTF">2019-10-23T13:29:55Z</dcterms:modified>
</cp:coreProperties>
</file>