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<sst xmlns="http://schemas.openxmlformats.org/spreadsheetml/2006/main" count="22" uniqueCount="20">
  <si>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表二 测定电流计内阻</t>
  </si>
  <si>
    <t>U/V</t>
  </si>
  <si>
    <t>R0/Ω</t>
  </si>
  <si>
    <t>Rg/Ω</t>
  </si>
  <si>
    <t>Rg均值</t>
  </si>
  <si>
    <t>平方</t>
  </si>
  <si>
    <t>平方之和</t>
  </si>
  <si>
    <t>除以4</t>
  </si>
  <si>
    <t>开根号</t>
  </si>
  <si>
    <t>表三 测定Ki和Si</t>
  </si>
  <si>
    <t>次数</t>
  </si>
  <si>
    <t>Rb/Ω</t>
  </si>
  <si>
    <t>U/v</t>
  </si>
  <si>
    <t>d/mm</t>
  </si>
  <si>
    <t>均值</t>
  </si>
  <si>
    <t>Ra/Ω</t>
  </si>
  <si>
    <t>Ig/μA</t>
  </si>
  <si>
    <t>Ki/(μA/mm）</t>
  </si>
  <si>
    <t>R0=Rc/Ω</t>
  </si>
  <si>
    <t>Si/(mm/μA)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</si>
</sst>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0000_ "/>
    <numFmt numFmtId="178" formatCode="0.00_ 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9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3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178" fontId="1" fillId="4" borderId="0" xfId="0" applyNumberFormat="1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77" fontId="1" fillId="4" borderId="0" xfId="0" applyNumberFormat="1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topLeftCell="A10" workbookViewId="0">
      <selection activeCell="B23" sqref="B23"/>
    </sheetView>
  </sheetViews>
  <sheetFormatPr defaultColWidth="9" defaultRowHeight="25.05" customHeight="1"/>
  <cols>
    <col min="1" max="1" width="12.5555555555556" style="1" customWidth="1"/>
    <col min="2" max="2" width="11.5555555555556" style="1" customWidth="1"/>
    <col min="3" max="3" width="13.6666666666667" style="1" customWidth="1"/>
    <col min="4" max="4" width="12.7777777777778" style="1" customWidth="1"/>
    <col min="5" max="5" width="13.6666666666667" style="1" customWidth="1"/>
    <col min="6" max="6" width="10.3333333333333" style="1" customWidth="1"/>
    <col min="7" max="7" width="13.6666666666667" style="1" customWidth="1"/>
    <col min="8" max="8" width="10.3333333333333" style="1" customWidth="1"/>
    <col min="9" max="9" width="13.6666666666667" style="1" customWidth="1"/>
    <col min="10" max="10" width="12.4444444444444" style="1" customWidth="1"/>
    <col min="11" max="11" width="13.6666666666667" style="1" customWidth="1"/>
    <col min="12" max="12" width="12.4444444444444" style="1" customWidth="1"/>
    <col min="13" max="13" width="13.6666666666667" style="1" customWidth="1"/>
    <col min="14" max="14" width="12.7777777777778" style="1" customWidth="1"/>
    <col min="15" max="15" width="9.88888888888889" style="1" customWidth="1"/>
    <col min="16" max="16384" width="8.88888888888889" style="1"/>
  </cols>
  <sheetData>
    <row r="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1">
      <c r="A2" s="3" t="s">
        <v>1</v>
      </c>
      <c r="B2" s="4">
        <v>0.8</v>
      </c>
      <c r="C2" s="4">
        <v>1.3</v>
      </c>
      <c r="D2" s="4">
        <v>0.9</v>
      </c>
      <c r="E2" s="4">
        <v>1.4</v>
      </c>
      <c r="F2" s="4">
        <v>1</v>
      </c>
      <c r="G2" s="4">
        <v>1.5</v>
      </c>
      <c r="H2" s="4">
        <v>1.1</v>
      </c>
      <c r="I2" s="4">
        <v>1.6</v>
      </c>
      <c r="J2" s="4">
        <v>1.2</v>
      </c>
      <c r="K2" s="4">
        <v>1.7</v>
      </c>
    </row>
    <row r="3" customHeight="1" spans="1:11">
      <c r="A3" s="3" t="s">
        <v>2</v>
      </c>
      <c r="B3" s="4">
        <v>450</v>
      </c>
      <c r="C3" s="4">
        <v>750</v>
      </c>
      <c r="D3" s="4">
        <v>510</v>
      </c>
      <c r="E3" s="4">
        <v>811</v>
      </c>
      <c r="F3" s="4">
        <v>570</v>
      </c>
      <c r="G3" s="4">
        <v>871</v>
      </c>
      <c r="H3" s="4">
        <v>630</v>
      </c>
      <c r="I3" s="4">
        <v>930</v>
      </c>
      <c r="J3" s="4">
        <v>690</v>
      </c>
      <c r="K3" s="4">
        <v>990</v>
      </c>
    </row>
    <row r="4" customHeight="1" spans="1:13">
      <c r="A4" s="3" t="s">
        <v>3</v>
      </c>
      <c r="B4" s="4">
        <f>(B2*C3-C2*B3)/(C2-B2)</f>
        <v>30</v>
      </c>
      <c r="C4" s="4"/>
      <c r="D4" s="4">
        <f t="shared" ref="D4" si="0">(D2*E3-E2*D3)/(E2-D2)</f>
        <v>31.8</v>
      </c>
      <c r="E4" s="4"/>
      <c r="F4" s="4">
        <f>(F2*G3-G2*F3)/(G2-F2)</f>
        <v>32</v>
      </c>
      <c r="G4" s="4"/>
      <c r="H4" s="4">
        <f t="shared" ref="H4" si="1">(H2*I3-I2*H3)/(I2-H2)</f>
        <v>30.0000000000002</v>
      </c>
      <c r="I4" s="4"/>
      <c r="J4" s="4">
        <f t="shared" ref="J4" si="2">(J2*K3-K2*J3)/(K2-J2)</f>
        <v>30</v>
      </c>
      <c r="K4" s="4"/>
      <c r="L4" s="10" t="s">
        <v>4</v>
      </c>
      <c r="M4" s="11">
        <v>30.76</v>
      </c>
    </row>
    <row r="5" customHeight="1" spans="2:10">
      <c r="B5" s="1">
        <f>B4-M4</f>
        <v>-0.760000000000002</v>
      </c>
      <c r="D5" s="1">
        <f>D4-M4</f>
        <v>1.03999999999996</v>
      </c>
      <c r="F5" s="1">
        <f>F4-M4</f>
        <v>1.24</v>
      </c>
      <c r="H5" s="1">
        <f>H4-M4</f>
        <v>-0.759999999999774</v>
      </c>
      <c r="J5" s="1">
        <f>J4-M4</f>
        <v>-0.760000000000002</v>
      </c>
    </row>
    <row r="6" customHeight="1" spans="1:13">
      <c r="A6" t="s">
        <v>5</v>
      </c>
      <c r="B6">
        <f>B5*B5</f>
        <v>0.577600000000002</v>
      </c>
      <c r="C6"/>
      <c r="D6">
        <f>D5*D5</f>
        <v>1.08159999999992</v>
      </c>
      <c r="E6"/>
      <c r="F6">
        <f>F5*F5</f>
        <v>1.5376</v>
      </c>
      <c r="G6"/>
      <c r="H6">
        <f>H5*H5</f>
        <v>0.577599999999657</v>
      </c>
      <c r="I6"/>
      <c r="J6">
        <f>J5*J5</f>
        <v>0.577600000000002</v>
      </c>
      <c r="K6"/>
      <c r="L6"/>
      <c r="M6"/>
    </row>
    <row r="7" customHeight="1" spans="1:13">
      <c r="A7" t="s">
        <v>6</v>
      </c>
      <c r="B7">
        <f>B6+D6+F6+H6+J6</f>
        <v>4.35199999999957</v>
      </c>
      <c r="C7"/>
      <c r="D7"/>
      <c r="E7"/>
      <c r="F7"/>
      <c r="G7"/>
      <c r="H7"/>
      <c r="I7"/>
      <c r="J7"/>
      <c r="K7"/>
      <c r="L7"/>
      <c r="M7"/>
    </row>
    <row r="8" customHeight="1" spans="1:13">
      <c r="A8" t="s">
        <v>7</v>
      </c>
      <c r="B8">
        <f>B7/4</f>
        <v>1.08799999999989</v>
      </c>
      <c r="C8"/>
      <c r="D8"/>
      <c r="E8"/>
      <c r="F8"/>
      <c r="G8"/>
      <c r="H8"/>
      <c r="I8"/>
      <c r="J8"/>
      <c r="K8"/>
      <c r="L8"/>
      <c r="M8"/>
    </row>
    <row r="9" customHeight="1" spans="1:13">
      <c r="A9" t="s">
        <v>8</v>
      </c>
      <c r="B9">
        <f>SQRT(B8)</f>
        <v>1.04307238483237</v>
      </c>
      <c r="C9"/>
      <c r="D9"/>
      <c r="E9"/>
      <c r="F9"/>
      <c r="G9"/>
      <c r="H9"/>
      <c r="I9"/>
      <c r="J9"/>
      <c r="K9"/>
      <c r="L9"/>
      <c r="M9"/>
    </row>
    <row r="10" customHeight="1" spans="1:13">
      <c r="A10"/>
      <c r="B10"/>
      <c r="C10"/>
      <c r="D10"/>
      <c r="E10"/>
      <c r="F10"/>
      <c r="G10"/>
      <c r="H10"/>
      <c r="I10"/>
      <c r="J10"/>
      <c r="K10"/>
      <c r="L10"/>
      <c r="M10"/>
    </row>
    <row r="11" customHeight="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customHeight="1" spans="1:13">
      <c r="A12" s="5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2"/>
    </row>
    <row r="13" customHeight="1" spans="1:15">
      <c r="A13" s="3" t="s">
        <v>10</v>
      </c>
      <c r="B13" s="7">
        <v>1</v>
      </c>
      <c r="C13" s="7"/>
      <c r="D13" s="7">
        <v>2</v>
      </c>
      <c r="E13" s="7"/>
      <c r="F13" s="7">
        <v>3</v>
      </c>
      <c r="G13" s="7"/>
      <c r="H13" s="7">
        <v>4</v>
      </c>
      <c r="I13" s="7"/>
      <c r="J13" s="7">
        <v>5</v>
      </c>
      <c r="K13" s="7"/>
      <c r="L13" s="7">
        <v>6</v>
      </c>
      <c r="M13" s="7"/>
      <c r="O13" s="13" t="s">
        <v>11</v>
      </c>
    </row>
    <row r="14" customHeight="1" spans="1:15">
      <c r="A14" s="3" t="s">
        <v>12</v>
      </c>
      <c r="B14" s="7">
        <v>0.4508</v>
      </c>
      <c r="C14" s="7"/>
      <c r="D14" s="7">
        <v>0.397</v>
      </c>
      <c r="E14" s="7"/>
      <c r="F14" s="7">
        <v>0.3581</v>
      </c>
      <c r="G14" s="7"/>
      <c r="H14" s="7">
        <v>0.3234</v>
      </c>
      <c r="I14" s="7"/>
      <c r="J14" s="7">
        <v>0.2946</v>
      </c>
      <c r="K14" s="7"/>
      <c r="L14" s="7">
        <v>0.2282</v>
      </c>
      <c r="M14" s="7"/>
      <c r="O14" s="13">
        <v>1</v>
      </c>
    </row>
    <row r="15" customHeight="1" spans="1:15">
      <c r="A15" s="3" t="s">
        <v>13</v>
      </c>
      <c r="B15" s="7">
        <v>40.5</v>
      </c>
      <c r="C15" s="7"/>
      <c r="D15" s="7">
        <v>35.5</v>
      </c>
      <c r="E15" s="7"/>
      <c r="F15" s="7">
        <v>32.5</v>
      </c>
      <c r="G15" s="7"/>
      <c r="H15" s="7">
        <v>29.5</v>
      </c>
      <c r="I15" s="7"/>
      <c r="J15" s="7">
        <v>26.5</v>
      </c>
      <c r="K15" s="7"/>
      <c r="L15" s="7">
        <v>20.5</v>
      </c>
      <c r="M15" s="7"/>
      <c r="N15" s="14" t="s">
        <v>14</v>
      </c>
      <c r="O15" s="15" t="s">
        <v>15</v>
      </c>
    </row>
    <row r="16" customHeight="1" spans="1:15">
      <c r="A16" s="3" t="s">
        <v>16</v>
      </c>
      <c r="B16" s="8">
        <f>B14/10000/(30.8+400)*1000000</f>
        <v>0.10464252553389</v>
      </c>
      <c r="C16" s="8"/>
      <c r="D16" s="8">
        <f>D14/10000/(30.8+400)*1000000</f>
        <v>0.0921541318477252</v>
      </c>
      <c r="E16" s="8"/>
      <c r="F16" s="8">
        <f>F14/10000/(30.8+400)*1000000</f>
        <v>0.0831244196843083</v>
      </c>
      <c r="G16" s="8"/>
      <c r="H16" s="8">
        <f>H14/10000/(30.8+400)*1000000</f>
        <v>0.0750696378830084</v>
      </c>
      <c r="I16" s="8"/>
      <c r="J16" s="8">
        <f>J14/10000/(30.8+400)*1000000</f>
        <v>0.0683844011142061</v>
      </c>
      <c r="K16" s="8"/>
      <c r="L16" s="8">
        <f>L14/10000/(30.8+400)*1000000</f>
        <v>0.0529712163416899</v>
      </c>
      <c r="M16" s="8"/>
      <c r="N16" s="14">
        <f>SUM(B16:M16)/6</f>
        <v>0.0793910554008047</v>
      </c>
      <c r="O16" s="15">
        <v>10000</v>
      </c>
    </row>
    <row r="17" customHeight="1" spans="1:15">
      <c r="A17" s="3" t="s">
        <v>17</v>
      </c>
      <c r="B17" s="8">
        <f>B16/B15</f>
        <v>0.0025837660625652</v>
      </c>
      <c r="C17" s="8"/>
      <c r="D17" s="8">
        <f t="shared" ref="D17" si="3">D16/D15</f>
        <v>0.00259589103796409</v>
      </c>
      <c r="E17" s="8"/>
      <c r="F17" s="8">
        <f t="shared" ref="F17" si="4">F16/F15</f>
        <v>0.00255767445182487</v>
      </c>
      <c r="G17" s="8"/>
      <c r="H17" s="8">
        <f t="shared" ref="H17" si="5">H16/H15</f>
        <v>0.00254473348755961</v>
      </c>
      <c r="I17" s="8"/>
      <c r="J17" s="8">
        <f t="shared" ref="J17" si="6">J16/J15</f>
        <v>0.00258054343827193</v>
      </c>
      <c r="K17" s="8"/>
      <c r="L17" s="8">
        <f t="shared" ref="L17" si="7">L16/L15</f>
        <v>0.00258396177276536</v>
      </c>
      <c r="M17" s="8"/>
      <c r="N17" s="14">
        <f>SUM(B17:M17)/6</f>
        <v>0.00257442837515851</v>
      </c>
      <c r="O17" s="16" t="s">
        <v>18</v>
      </c>
    </row>
    <row r="18" customHeight="1" spans="1:15">
      <c r="A18" s="3" t="s">
        <v>19</v>
      </c>
      <c r="B18" s="8">
        <f>1/B17</f>
        <v>387.031943212067</v>
      </c>
      <c r="C18" s="8"/>
      <c r="D18" s="8">
        <f t="shared" ref="D18" si="8">1/D17</f>
        <v>385.224181360201</v>
      </c>
      <c r="E18" s="8"/>
      <c r="F18" s="8">
        <f t="shared" ref="F18" si="9">1/F17</f>
        <v>390.980173135996</v>
      </c>
      <c r="G18" s="8"/>
      <c r="H18" s="8">
        <f t="shared" ref="H18" si="10">1/H17</f>
        <v>392.968460111317</v>
      </c>
      <c r="I18" s="8"/>
      <c r="J18" s="8">
        <f t="shared" ref="J18" si="11">1/J17</f>
        <v>387.515274949084</v>
      </c>
      <c r="K18" s="8"/>
      <c r="L18" s="8">
        <f t="shared" ref="L18" si="12">1/L17</f>
        <v>387.002629272568</v>
      </c>
      <c r="M18" s="8"/>
      <c r="N18" s="14">
        <f>SUM(B18:M18)/6</f>
        <v>388.453777006872</v>
      </c>
      <c r="O18" s="16">
        <v>400</v>
      </c>
    </row>
    <row r="19" customHeight="1" spans="2:13">
      <c r="B19" s="9">
        <f>B18-N18</f>
        <v>-1.42183379480474</v>
      </c>
      <c r="C19" s="9"/>
      <c r="D19" s="9">
        <f>D18-N18</f>
        <v>-3.22959564667065</v>
      </c>
      <c r="E19" s="9"/>
      <c r="F19" s="9">
        <f>F18-N18</f>
        <v>2.52639612912344</v>
      </c>
      <c r="G19" s="9"/>
      <c r="H19" s="9">
        <f>H18-N18</f>
        <v>4.514683104445</v>
      </c>
      <c r="I19" s="9"/>
      <c r="J19" s="9">
        <f>J18-N18</f>
        <v>-0.938502057788583</v>
      </c>
      <c r="K19" s="9"/>
      <c r="L19" s="9">
        <f>L18-N18</f>
        <v>-1.45114773430424</v>
      </c>
      <c r="M19" s="9"/>
    </row>
    <row r="20" customHeight="1" spans="1:12">
      <c r="A20" s="1" t="s">
        <v>5</v>
      </c>
      <c r="B20" s="1">
        <f>B19*B19</f>
        <v>2.02161134004885</v>
      </c>
      <c r="D20" s="1">
        <f>D19*D19</f>
        <v>10.430288040994</v>
      </c>
      <c r="F20" s="1">
        <f>F19*F19</f>
        <v>6.38267740124991</v>
      </c>
      <c r="H20" s="1">
        <f>H19*H19</f>
        <v>20.3823635335611</v>
      </c>
      <c r="J20" s="1">
        <f>J19*J19</f>
        <v>0.880786112473404</v>
      </c>
      <c r="L20" s="1">
        <f>L19*L19</f>
        <v>2.10582974677634</v>
      </c>
    </row>
    <row r="21" customHeight="1" spans="1:2">
      <c r="A21" s="1" t="s">
        <v>6</v>
      </c>
      <c r="B21" s="1">
        <f>B20+D20+F20+H20+J20+L20</f>
        <v>42.2035561751036</v>
      </c>
    </row>
    <row r="22" customHeight="1" spans="2:2">
      <c r="B22" s="1">
        <f>B21/5</f>
        <v>8.44071123502072</v>
      </c>
    </row>
    <row r="23" customHeight="1" spans="2:2">
      <c r="B23" s="1">
        <f>SQRT(B22)</f>
        <v>2.90529021528327</v>
      </c>
    </row>
  </sheetData>
  <mergeCells count="43">
    <mergeCell ref="A1:M1"/>
    <mergeCell ref="B4:C4"/>
    <mergeCell ref="D4:E4"/>
    <mergeCell ref="F4:G4"/>
    <mergeCell ref="H4:I4"/>
    <mergeCell ref="J4:K4"/>
    <mergeCell ref="A12:M12"/>
    <mergeCell ref="B13:C13"/>
    <mergeCell ref="D13:E13"/>
    <mergeCell ref="F13:G13"/>
    <mergeCell ref="H13:I13"/>
    <mergeCell ref="J13:K13"/>
    <mergeCell ref="L13:M13"/>
    <mergeCell ref="B14:C14"/>
    <mergeCell ref="D14:E14"/>
    <mergeCell ref="F14:G14"/>
    <mergeCell ref="H14:I14"/>
    <mergeCell ref="J14:K14"/>
    <mergeCell ref="L14:M14"/>
    <mergeCell ref="B15:C15"/>
    <mergeCell ref="D15:E15"/>
    <mergeCell ref="F15:G15"/>
    <mergeCell ref="H15:I15"/>
    <mergeCell ref="J15:K15"/>
    <mergeCell ref="L15:M15"/>
    <mergeCell ref="B16:C16"/>
    <mergeCell ref="D16:E16"/>
    <mergeCell ref="F16:G16"/>
    <mergeCell ref="H16:I16"/>
    <mergeCell ref="J16:K16"/>
    <mergeCell ref="L16:M16"/>
    <mergeCell ref="B17:C17"/>
    <mergeCell ref="D17:E17"/>
    <mergeCell ref="F17:G17"/>
    <mergeCell ref="H17:I17"/>
    <mergeCell ref="J17:K17"/>
    <mergeCell ref="L17:M17"/>
    <mergeCell ref="B18:C18"/>
    <mergeCell ref="D18:E18"/>
    <mergeCell ref="F18:G18"/>
    <mergeCell ref="H18:I18"/>
    <mergeCell ref="J18:K18"/>
    <mergeCell ref="L18:M1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某同学</cp:lastModifiedBy>
  <dcterms:created xsi:type="dcterms:W3CDTF">2006-09-16T00:00:00Z</dcterms:created>
  <dcterms:modified xsi:type="dcterms:W3CDTF">2022-09-27T15:04:39Z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5D86C949FDA448E5BEE371506846A385</vt:lpwstr>
  </property>
</Properties>
</file>