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/>
  <mc:AlternateContent xmlns:mc="http://schemas.openxmlformats.org/markup-compatibility/2006">
    <mc:Choice Requires="x15">
      <x15ac:absPath xmlns:x15ac="http://schemas.microsoft.com/office/spreadsheetml/2010/11/ac" url="C:\Users\LSR\Desktop\【验证性实验3-8】 密立根油滴实验\19 密立根油滴实验\"/>
    </mc:Choice>
  </mc:AlternateContent>
  <xr:revisionPtr revIDLastSave="0" documentId="13_ncr:1_{769C2DEF-A5DB-4815-9299-A44811CAC8BD}" xr6:coauthVersionLast="47" xr6:coauthVersionMax="47" xr10:uidLastSave="{00000000-0000-0000-0000-000000000000}"/>
  <bookViews>
    <workbookView xWindow="10848" yWindow="1092" windowWidth="12192" windowHeight="8964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37" i="1" l="1"/>
  <c r="F36" i="1"/>
  <c r="F35" i="1"/>
  <c r="F34" i="1"/>
  <c r="F33" i="1"/>
  <c r="F32" i="1"/>
  <c r="F31" i="1"/>
  <c r="A26" i="1"/>
  <c r="G15" i="1"/>
  <c r="G14" i="1"/>
  <c r="G12" i="1"/>
  <c r="G11" i="1"/>
  <c r="G9" i="1"/>
  <c r="G8" i="1"/>
  <c r="G6" i="1"/>
  <c r="G5" i="1"/>
  <c r="G3" i="1"/>
  <c r="G2" i="1"/>
  <c r="A20" i="1" l="1"/>
  <c r="A21" i="1" s="1"/>
  <c r="B20" i="1"/>
  <c r="B21" i="1" s="1"/>
  <c r="C20" i="1"/>
  <c r="C21" i="1" s="1"/>
  <c r="D20" i="1"/>
  <c r="D21" i="1" s="1"/>
  <c r="E20" i="1"/>
  <c r="E21" i="1" s="1"/>
  <c r="D24" i="1" l="1"/>
  <c r="E24" i="1"/>
  <c r="C24" i="1"/>
  <c r="B24" i="1"/>
  <c r="A24" i="1"/>
  <c r="A22" i="1" l="1"/>
  <c r="A23" i="1"/>
  <c r="C26" i="1"/>
  <c r="C22" i="1" s="1"/>
  <c r="C23" i="1"/>
  <c r="E26" i="1"/>
  <c r="E22" i="1" s="1"/>
  <c r="E23" i="1"/>
  <c r="B26" i="1"/>
  <c r="B22" i="1" s="1"/>
  <c r="B23" i="1"/>
  <c r="D26" i="1"/>
  <c r="D22" i="1" s="1"/>
  <c r="D23" i="1"/>
</calcChain>
</file>

<file path=xl/sharedStrings.xml><?xml version="1.0" encoding="utf-8"?>
<sst xmlns="http://schemas.openxmlformats.org/spreadsheetml/2006/main" count="38" uniqueCount="28">
  <si>
    <t>平均值</t>
  </si>
  <si>
    <t>U    /V</t>
  </si>
  <si>
    <t>tg   /s</t>
  </si>
  <si>
    <t>g</t>
  </si>
  <si>
    <t>ρ</t>
  </si>
  <si>
    <t>P</t>
  </si>
  <si>
    <t>l</t>
  </si>
  <si>
    <t>d</t>
  </si>
  <si>
    <t>π</t>
  </si>
  <si>
    <t>η</t>
  </si>
  <si>
    <t>b</t>
  </si>
  <si>
    <t>一</t>
  </si>
  <si>
    <t>二</t>
  </si>
  <si>
    <t>三</t>
  </si>
  <si>
    <t>四</t>
  </si>
  <si>
    <t>五</t>
  </si>
  <si>
    <t>油滴</t>
  </si>
  <si>
    <t>（手动输入，根据此表自动生成以上直线图）</t>
  </si>
  <si>
    <t>a</t>
  </si>
  <si>
    <t>N</t>
  </si>
  <si>
    <t>K</t>
  </si>
  <si>
    <t>q</t>
  </si>
  <si>
    <t>辅助数</t>
  </si>
  <si>
    <t>e</t>
  </si>
  <si>
    <t>n</t>
  </si>
  <si>
    <t>Ev</t>
    <phoneticPr fontId="7" type="noConversion"/>
  </si>
  <si>
    <t>平均</t>
    <phoneticPr fontId="7" type="noConversion"/>
  </si>
  <si>
    <t>e-e理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</si>
</sst>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0"/>
    <numFmt numFmtId="177" formatCode="0.000E+00"/>
    <numFmt numFmtId="178" formatCode="0_ "/>
  </numFmts>
  <fonts count="9" x14ac:knownFonts="1">
    <font>
      <sz val="11"/>
      <name val="宋体"/>
    </font>
    <font>
      <b/>
      <sz val="11"/>
      <color rgb="FF000000"/>
      <name val="宋体"/>
      <charset val="134"/>
    </font>
    <font>
      <b/>
      <sz val="11"/>
      <color rgb="FFFFFFFF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b/>
      <sz val="11"/>
      <color rgb="FF000000"/>
      <name val="宋体"/>
      <charset val="134"/>
    </font>
    <font>
      <b/>
      <sz val="11"/>
      <color rgb="FFFF0000"/>
      <name val="宋体"/>
      <charset val="134"/>
    </font>
    <font>
      <sz val="9"/>
      <name val="宋体"/>
      <family val="3"/>
      <charset val="134"/>
    </font>
    <font>
      <sz val="11"/>
      <name val="宋体"/>
      <family val="3"/>
      <charset val="134"/>
    </font>
  </fonts>
  <fills count="11">
    <fill>
      <patternFill patternType="none"/>
    </fill>
    <fill>
      <patternFill patternType="gray125"/>
    </fill>
    <fill>
      <patternFill patternType="solid">
        <fgColor rgb="FF21596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Alignment="1"/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/>
    <xf numFmtId="0" fontId="3" fillId="3" borderId="1" xfId="0" applyFont="1" applyFill="1" applyBorder="1" applyAlignment="1"/>
    <xf numFmtId="11" fontId="3" fillId="0" borderId="0" xfId="0" applyNumberFormat="1" applyFont="1" applyAlignment="1"/>
    <xf numFmtId="2" fontId="3" fillId="3" borderId="1" xfId="0" applyNumberFormat="1" applyFont="1" applyFill="1" applyBorder="1" applyAlignment="1"/>
    <xf numFmtId="0" fontId="3" fillId="4" borderId="1" xfId="0" applyFont="1" applyFill="1" applyBorder="1" applyAlignment="1"/>
    <xf numFmtId="2" fontId="4" fillId="4" borderId="1" xfId="0" applyNumberFormat="1" applyFont="1" applyFill="1" applyBorder="1" applyAlignment="1"/>
    <xf numFmtId="0" fontId="3" fillId="5" borderId="1" xfId="0" applyFont="1" applyFill="1" applyBorder="1" applyAlignment="1"/>
    <xf numFmtId="2" fontId="3" fillId="5" borderId="1" xfId="0" applyNumberFormat="1" applyFont="1" applyFill="1" applyBorder="1" applyAlignment="1"/>
    <xf numFmtId="0" fontId="3" fillId="6" borderId="1" xfId="0" applyFont="1" applyFill="1" applyBorder="1" applyAlignment="1"/>
    <xf numFmtId="0" fontId="3" fillId="7" borderId="1" xfId="0" applyFont="1" applyFill="1" applyBorder="1" applyAlignment="1"/>
    <xf numFmtId="176" fontId="3" fillId="0" borderId="0" xfId="0" applyNumberFormat="1" applyFont="1" applyAlignment="1"/>
    <xf numFmtId="176" fontId="3" fillId="7" borderId="1" xfId="0" applyNumberFormat="1" applyFont="1" applyFill="1" applyBorder="1" applyAlignment="1"/>
    <xf numFmtId="0" fontId="1" fillId="0" borderId="0" xfId="0" applyFont="1" applyAlignment="1">
      <alignment horizontal="center"/>
    </xf>
    <xf numFmtId="0" fontId="5" fillId="0" borderId="1" xfId="0" applyFont="1" applyBorder="1" applyAlignment="1"/>
    <xf numFmtId="0" fontId="2" fillId="8" borderId="1" xfId="0" applyFont="1" applyFill="1" applyBorder="1" applyAlignment="1"/>
    <xf numFmtId="11" fontId="2" fillId="8" borderId="1" xfId="0" applyNumberFormat="1" applyFont="1" applyFill="1" applyBorder="1" applyAlignment="1"/>
    <xf numFmtId="177" fontId="3" fillId="0" borderId="0" xfId="0" applyNumberFormat="1" applyFont="1" applyAlignment="1"/>
    <xf numFmtId="0" fontId="4" fillId="3" borderId="1" xfId="0" applyFont="1" applyFill="1" applyBorder="1" applyAlignment="1"/>
    <xf numFmtId="0" fontId="4" fillId="6" borderId="1" xfId="0" applyFont="1" applyFill="1" applyBorder="1" applyAlignment="1"/>
    <xf numFmtId="0" fontId="3" fillId="9" borderId="1" xfId="0" applyFont="1" applyFill="1" applyBorder="1" applyAlignment="1"/>
    <xf numFmtId="0" fontId="3" fillId="0" borderId="1" xfId="0" applyFont="1" applyBorder="1" applyAlignment="1"/>
    <xf numFmtId="0" fontId="3" fillId="0" borderId="0" xfId="0" applyFont="1" applyAlignment="1"/>
    <xf numFmtId="11" fontId="3" fillId="0" borderId="1" xfId="0" applyNumberFormat="1" applyFont="1" applyBorder="1" applyAlignment="1"/>
    <xf numFmtId="178" fontId="6" fillId="10" borderId="1" xfId="0" applyNumberFormat="1" applyFont="1" applyFill="1" applyBorder="1" applyAlignment="1"/>
    <xf numFmtId="176" fontId="6" fillId="0" borderId="1" xfId="0" applyNumberFormat="1" applyFont="1" applyBorder="1" applyAlignment="1"/>
    <xf numFmtId="0" fontId="3" fillId="0" borderId="1" xfId="0" applyFont="1" applyBorder="1" applyAlignment="1">
      <alignment horizontal="center"/>
    </xf>
    <xf numFmtId="177" fontId="1" fillId="3" borderId="1" xfId="0" applyNumberFormat="1" applyFont="1" applyFill="1" applyBorder="1" applyAlignment="1"/>
    <xf numFmtId="177" fontId="1" fillId="4" borderId="1" xfId="0" applyNumberFormat="1" applyFont="1" applyFill="1" applyBorder="1" applyAlignment="1"/>
    <xf numFmtId="177" fontId="1" fillId="5" borderId="1" xfId="0" applyNumberFormat="1" applyFont="1" applyFill="1" applyBorder="1" applyAlignment="1"/>
    <xf numFmtId="177" fontId="1" fillId="6" borderId="1" xfId="0" applyNumberFormat="1" applyFont="1" applyFill="1" applyBorder="1" applyAlignment="1"/>
    <xf numFmtId="177" fontId="1" fillId="7" borderId="1" xfId="0" applyNumberFormat="1" applyFont="1" applyFill="1" applyBorder="1" applyAlignment="1"/>
    <xf numFmtId="177" fontId="1" fillId="0" borderId="1" xfId="0" applyNumberFormat="1" applyFont="1" applyBorder="1" applyAlignment="1">
      <alignment horizontal="center"/>
    </xf>
    <xf numFmtId="11" fontId="1" fillId="0" borderId="1" xfId="0" applyNumberFormat="1" applyFont="1" applyBorder="1" applyAlignment="1"/>
    <xf numFmtId="177" fontId="3" fillId="0" borderId="1" xfId="0" applyNumberFormat="1" applyFont="1" applyBorder="1" applyAlignment="1">
      <alignment horizontal="center"/>
    </xf>
    <xf numFmtId="0" fontId="8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 defTabSz="914400">
              <a:defRPr lang="zh-CN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zh-CN"/>
              <a:t>N-q</a:t>
            </a:r>
            <a:r>
              <a:rPr lang="zh-CN" altLang="en-US"/>
              <a:t>直线图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 defTabSz="914400">
            <a:defRPr lang="zh-CN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zh-CN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numFmt formatCode="0.0000E+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0" vertOverflow="ellipsis" vert="horz" wrap="square" anchor="ctr" anchorCtr="1"/>
                <a:lstStyle/>
                <a:p>
                  <a:pPr>
                    <a:defRPr lang="zh-CN"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zh-CN"/>
                </a:p>
              </c:txPr>
            </c:trendlineLbl>
          </c:trendline>
          <c:xVal>
            <c:numRef>
              <c:f>Sheet1!$I$20:$N$20</c:f>
              <c:numCache>
                <c:formatCode>General</c:formatCode>
                <c:ptCount val="6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</c:numCache>
            </c:numRef>
          </c:xVal>
          <c:yVal>
            <c:numRef>
              <c:f>Sheet1!$I$21:$N$21</c:f>
              <c:numCache>
                <c:formatCode>0.00E+00</c:formatCode>
                <c:ptCount val="6"/>
                <c:pt idx="0" formatCode="General">
                  <c:v>0</c:v>
                </c:pt>
                <c:pt idx="1">
                  <c:v>1.523E-19</c:v>
                </c:pt>
                <c:pt idx="2">
                  <c:v>2.9200000000000002E-19</c:v>
                </c:pt>
                <c:pt idx="3">
                  <c:v>4.5610000000000002E-19</c:v>
                </c:pt>
                <c:pt idx="4">
                  <c:v>6.9700000000000003E-19</c:v>
                </c:pt>
                <c:pt idx="5">
                  <c:v>7.7699999999999999E-19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12F-45E0-944D-D0EA4A54F8A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axId val="863997803"/>
        <c:axId val="598034714"/>
      </c:scatterChart>
      <c:valAx>
        <c:axId val="86399780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598034714"/>
        <c:crosses val="autoZero"/>
        <c:crossBetween val="midCat"/>
      </c:valAx>
      <c:valAx>
        <c:axId val="59803471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863997803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zh-CN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zh-CN"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34</xdr:row>
      <xdr:rowOff>0</xdr:rowOff>
    </xdr:from>
    <xdr:to>
      <xdr:col>3</xdr:col>
      <xdr:colOff>0</xdr:colOff>
      <xdr:row>34</xdr:row>
      <xdr:rowOff>0</xdr:rowOff>
    </xdr:to>
    <xdr:sp macro="" textlink="">
      <xdr:nvSpPr>
        <xdr:cNvPr id="2" name="rec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857500" y="5829300"/>
          <a:ext cx="0" cy="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8</xdr:col>
      <xdr:colOff>390248</xdr:colOff>
      <xdr:row>0</xdr:row>
      <xdr:rowOff>139303</xdr:rowOff>
    </xdr:from>
    <xdr:to>
      <xdr:col>13</xdr:col>
      <xdr:colOff>580692</xdr:colOff>
      <xdr:row>16</xdr:row>
      <xdr:rowOff>139303</xdr:rowOff>
    </xdr:to>
    <xdr:graphicFrame macro="">
      <xdr:nvGraphicFramePr>
        <xdr:cNvPr id="3" name="图表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7"/>
  <sheetViews>
    <sheetView tabSelected="1" topLeftCell="A25" workbookViewId="0">
      <selection activeCell="F36" sqref="F36"/>
    </sheetView>
  </sheetViews>
  <sheetFormatPr defaultColWidth="9" defaultRowHeight="14.4" x14ac:dyDescent="0.25"/>
  <cols>
    <col min="1" max="1" width="12.77734375" style="1" customWidth="1"/>
    <col min="2" max="2" width="12.77734375" customWidth="1"/>
    <col min="3" max="3" width="12" customWidth="1"/>
    <col min="4" max="5" width="12.77734375" customWidth="1"/>
    <col min="6" max="6" width="14.44140625" customWidth="1"/>
    <col min="7" max="8" width="10.77734375" customWidth="1"/>
    <col min="9" max="9" width="10.88671875" customWidth="1"/>
    <col min="10" max="10" width="12.6640625" customWidth="1"/>
    <col min="11" max="11" width="11.77734375" customWidth="1"/>
    <col min="12" max="12" width="10.44140625" customWidth="1"/>
    <col min="13" max="13" width="11.77734375" customWidth="1"/>
    <col min="14" max="14" width="13.33203125" customWidth="1"/>
    <col min="15" max="15" width="10.44140625" customWidth="1"/>
    <col min="16" max="16" width="9.88671875" customWidth="1"/>
  </cols>
  <sheetData>
    <row r="1" spans="1:9" s="1" customFormat="1" x14ac:dyDescent="0.25">
      <c r="A1" s="2"/>
      <c r="B1" s="3">
        <v>1</v>
      </c>
      <c r="C1" s="3">
        <v>2</v>
      </c>
      <c r="D1" s="3">
        <v>3</v>
      </c>
      <c r="E1" s="3">
        <v>4</v>
      </c>
      <c r="F1" s="3">
        <v>5</v>
      </c>
      <c r="G1" s="3" t="s">
        <v>0</v>
      </c>
    </row>
    <row r="2" spans="1:9" x14ac:dyDescent="0.25">
      <c r="A2" s="2" t="s">
        <v>1</v>
      </c>
      <c r="B2" s="4">
        <v>176</v>
      </c>
      <c r="C2" s="4">
        <v>176</v>
      </c>
      <c r="D2" s="4">
        <v>176</v>
      </c>
      <c r="E2" s="4">
        <v>176</v>
      </c>
      <c r="F2" s="4">
        <v>176</v>
      </c>
      <c r="G2" s="5">
        <f>AVERAGE(B2:F2)</f>
        <v>176</v>
      </c>
      <c r="H2" s="6"/>
    </row>
    <row r="3" spans="1:9" x14ac:dyDescent="0.25">
      <c r="A3" s="2" t="s">
        <v>2</v>
      </c>
      <c r="B3" s="4">
        <v>19.2</v>
      </c>
      <c r="C3" s="4">
        <v>18.8</v>
      </c>
      <c r="D3" s="4">
        <v>18.399999999999999</v>
      </c>
      <c r="E3" s="4">
        <v>18.600000000000001</v>
      </c>
      <c r="F3" s="4">
        <v>19</v>
      </c>
      <c r="G3" s="7">
        <f t="shared" ref="G3:G15" si="0">AVERAGE(B3:F3)</f>
        <v>18.8</v>
      </c>
    </row>
    <row r="4" spans="1:9" s="1" customFormat="1" x14ac:dyDescent="0.25">
      <c r="A4" s="2"/>
      <c r="B4" s="3">
        <v>1</v>
      </c>
      <c r="C4" s="3">
        <v>2</v>
      </c>
      <c r="D4" s="3">
        <v>3</v>
      </c>
      <c r="E4" s="3">
        <v>4</v>
      </c>
      <c r="F4" s="3">
        <v>5</v>
      </c>
      <c r="G4" s="2"/>
    </row>
    <row r="5" spans="1:9" x14ac:dyDescent="0.25">
      <c r="A5" s="2" t="s">
        <v>1</v>
      </c>
      <c r="B5" s="4">
        <v>170</v>
      </c>
      <c r="C5" s="4">
        <v>170</v>
      </c>
      <c r="D5" s="4">
        <v>170</v>
      </c>
      <c r="E5" s="4">
        <v>170</v>
      </c>
      <c r="F5" s="4">
        <v>170</v>
      </c>
      <c r="G5" s="8">
        <f t="shared" si="0"/>
        <v>170</v>
      </c>
      <c r="H5" s="6"/>
    </row>
    <row r="6" spans="1:9" x14ac:dyDescent="0.25">
      <c r="A6" s="2" t="s">
        <v>2</v>
      </c>
      <c r="B6" s="4">
        <v>10.1</v>
      </c>
      <c r="C6" s="4">
        <v>10</v>
      </c>
      <c r="D6" s="4">
        <v>10.5</v>
      </c>
      <c r="E6" s="4">
        <v>10.1</v>
      </c>
      <c r="F6" s="4">
        <v>10.1</v>
      </c>
      <c r="G6" s="9">
        <f t="shared" si="0"/>
        <v>10.16</v>
      </c>
    </row>
    <row r="7" spans="1:9" s="1" customFormat="1" x14ac:dyDescent="0.25">
      <c r="A7" s="2"/>
      <c r="B7" s="3">
        <v>1</v>
      </c>
      <c r="C7" s="3">
        <v>2</v>
      </c>
      <c r="D7" s="3">
        <v>3</v>
      </c>
      <c r="E7" s="3">
        <v>4</v>
      </c>
      <c r="F7" s="3">
        <v>5</v>
      </c>
      <c r="G7" s="2"/>
    </row>
    <row r="8" spans="1:9" x14ac:dyDescent="0.25">
      <c r="A8" s="2" t="s">
        <v>1</v>
      </c>
      <c r="B8" s="4">
        <v>183</v>
      </c>
      <c r="C8" s="4">
        <v>183</v>
      </c>
      <c r="D8" s="4">
        <v>183</v>
      </c>
      <c r="E8" s="4">
        <v>183</v>
      </c>
      <c r="F8" s="4">
        <v>183</v>
      </c>
      <c r="G8" s="10">
        <f t="shared" si="0"/>
        <v>183</v>
      </c>
    </row>
    <row r="9" spans="1:9" x14ac:dyDescent="0.25">
      <c r="A9" s="2" t="s">
        <v>2</v>
      </c>
      <c r="B9" s="4">
        <v>19.399999999999999</v>
      </c>
      <c r="C9" s="4">
        <v>19.3</v>
      </c>
      <c r="D9" s="4">
        <v>19.2</v>
      </c>
      <c r="E9" s="4">
        <v>19.399999999999999</v>
      </c>
      <c r="F9" s="4">
        <v>19.2</v>
      </c>
      <c r="G9" s="11">
        <f t="shared" si="0"/>
        <v>19.300000000000004</v>
      </c>
      <c r="I9" s="1"/>
    </row>
    <row r="10" spans="1:9" s="1" customFormat="1" x14ac:dyDescent="0.25">
      <c r="A10" s="2"/>
      <c r="B10" s="3">
        <v>1</v>
      </c>
      <c r="C10" s="3">
        <v>2</v>
      </c>
      <c r="D10" s="3">
        <v>3</v>
      </c>
      <c r="E10" s="3">
        <v>4</v>
      </c>
      <c r="F10" s="3">
        <v>5</v>
      </c>
      <c r="G10" s="2"/>
      <c r="I10"/>
    </row>
    <row r="11" spans="1:9" x14ac:dyDescent="0.25">
      <c r="A11" s="2" t="s">
        <v>1</v>
      </c>
      <c r="B11" s="4">
        <v>213</v>
      </c>
      <c r="C11" s="4">
        <v>213</v>
      </c>
      <c r="D11" s="4">
        <v>213</v>
      </c>
      <c r="E11" s="4">
        <v>213</v>
      </c>
      <c r="F11" s="4">
        <v>213</v>
      </c>
      <c r="G11" s="12">
        <f t="shared" si="0"/>
        <v>213</v>
      </c>
      <c r="I11" s="1"/>
    </row>
    <row r="12" spans="1:9" x14ac:dyDescent="0.25">
      <c r="A12" s="2" t="s">
        <v>2</v>
      </c>
      <c r="B12" s="4">
        <v>10.7</v>
      </c>
      <c r="C12" s="4">
        <v>10.89</v>
      </c>
      <c r="D12" s="4">
        <v>10.7</v>
      </c>
      <c r="E12" s="4">
        <v>10.76</v>
      </c>
      <c r="F12" s="4">
        <v>10.89</v>
      </c>
      <c r="G12" s="12">
        <f t="shared" si="0"/>
        <v>10.788</v>
      </c>
    </row>
    <row r="13" spans="1:9" s="1" customFormat="1" x14ac:dyDescent="0.25">
      <c r="A13" s="2"/>
      <c r="B13" s="3">
        <v>1</v>
      </c>
      <c r="C13" s="3">
        <v>2</v>
      </c>
      <c r="D13" s="3">
        <v>3</v>
      </c>
      <c r="E13" s="3">
        <v>4</v>
      </c>
      <c r="F13" s="3">
        <v>5</v>
      </c>
      <c r="G13" s="2"/>
    </row>
    <row r="14" spans="1:9" x14ac:dyDescent="0.25">
      <c r="A14" s="2" t="s">
        <v>1</v>
      </c>
      <c r="B14" s="4">
        <v>216</v>
      </c>
      <c r="C14" s="4">
        <v>216</v>
      </c>
      <c r="D14" s="4">
        <v>216</v>
      </c>
      <c r="E14" s="4">
        <v>216</v>
      </c>
      <c r="F14" s="4">
        <v>216</v>
      </c>
      <c r="G14" s="13">
        <f t="shared" si="0"/>
        <v>216</v>
      </c>
      <c r="H14" s="14"/>
    </row>
    <row r="15" spans="1:9" x14ac:dyDescent="0.25">
      <c r="A15" s="2" t="s">
        <v>2</v>
      </c>
      <c r="B15" s="4">
        <v>27.19</v>
      </c>
      <c r="C15" s="4">
        <v>26.41</v>
      </c>
      <c r="D15" s="4">
        <v>25.89</v>
      </c>
      <c r="E15" s="4">
        <v>27.09</v>
      </c>
      <c r="F15" s="4">
        <v>26.81</v>
      </c>
      <c r="G15" s="15">
        <f t="shared" si="0"/>
        <v>26.678000000000004</v>
      </c>
    </row>
    <row r="16" spans="1:9" s="16" customFormat="1" x14ac:dyDescent="0.25">
      <c r="A16" s="2" t="s">
        <v>3</v>
      </c>
      <c r="B16" s="17" t="s">
        <v>4</v>
      </c>
      <c r="C16" s="2" t="s">
        <v>5</v>
      </c>
      <c r="D16" s="2" t="s">
        <v>6</v>
      </c>
      <c r="E16" s="2" t="s">
        <v>7</v>
      </c>
      <c r="F16" s="17" t="s">
        <v>8</v>
      </c>
      <c r="G16" s="17" t="s">
        <v>9</v>
      </c>
      <c r="H16" s="2" t="s">
        <v>10</v>
      </c>
    </row>
    <row r="17" spans="1:15" x14ac:dyDescent="0.25">
      <c r="A17" s="18">
        <v>9.7899999999999991</v>
      </c>
      <c r="B17" s="18">
        <v>981</v>
      </c>
      <c r="C17" s="18">
        <v>76</v>
      </c>
      <c r="D17" s="19">
        <v>1.1999999999999999E-3</v>
      </c>
      <c r="E17" s="19">
        <v>5.0000000000000001E-3</v>
      </c>
      <c r="F17" s="18">
        <v>3.1415926540000001</v>
      </c>
      <c r="G17" s="19">
        <v>1.8300000000000001E-5</v>
      </c>
      <c r="H17" s="19">
        <v>6.1700000000000002E-6</v>
      </c>
    </row>
    <row r="18" spans="1:15" x14ac:dyDescent="0.25">
      <c r="A18"/>
    </row>
    <row r="19" spans="1:15" s="20" customFormat="1" x14ac:dyDescent="0.25">
      <c r="A19" s="2" t="s">
        <v>11</v>
      </c>
      <c r="B19" s="2" t="s">
        <v>12</v>
      </c>
      <c r="C19" s="17" t="s">
        <v>13</v>
      </c>
      <c r="D19" s="2" t="s">
        <v>14</v>
      </c>
      <c r="E19" s="2" t="s">
        <v>15</v>
      </c>
      <c r="F19" s="3" t="s">
        <v>16</v>
      </c>
      <c r="G19" s="1"/>
      <c r="H19" s="37" t="s">
        <v>17</v>
      </c>
      <c r="I19" s="37"/>
      <c r="J19" s="37"/>
      <c r="K19" s="37"/>
      <c r="L19" s="37"/>
      <c r="M19" s="37"/>
      <c r="N19" s="37"/>
    </row>
    <row r="20" spans="1:15" x14ac:dyDescent="0.25">
      <c r="A20" s="21">
        <f>SQRT((9*G17*D17)/(G3*2*A17*B17))</f>
        <v>7.3980566157184135E-7</v>
      </c>
      <c r="B20" s="8">
        <f>SQRT((9*G17*D17)/(2*A17*B17*G6))</f>
        <v>1.0063515531775776E-6</v>
      </c>
      <c r="C20" s="10">
        <f>SQRT((9*G17*D17)/(G9*2*A17*B17))</f>
        <v>7.3015980356075518E-7</v>
      </c>
      <c r="D20" s="22">
        <f>SQRT((9*G17*D17)/(G12*2*A17*B17))</f>
        <v>9.7662110734894275E-7</v>
      </c>
      <c r="E20" s="13">
        <f>SQRT((9*G17*D17)/(G15*2*A17*B17))</f>
        <v>6.2104052612746555E-7</v>
      </c>
      <c r="F20" s="3" t="s">
        <v>18</v>
      </c>
      <c r="H20" s="23" t="s">
        <v>19</v>
      </c>
      <c r="I20" s="24">
        <v>0</v>
      </c>
      <c r="J20" s="24">
        <v>1</v>
      </c>
      <c r="K20" s="24">
        <v>2</v>
      </c>
      <c r="L20" s="24">
        <v>3</v>
      </c>
      <c r="M20" s="24">
        <v>4</v>
      </c>
      <c r="N20" s="24">
        <v>5</v>
      </c>
      <c r="O20" s="25"/>
    </row>
    <row r="21" spans="1:15" x14ac:dyDescent="0.25">
      <c r="A21" s="3">
        <f>(18*F17/(SQRT(2)*B17*A17))*((SQRT((G17*D17)/(1+(H17/(C17*A20)))))^3)*(E17)</f>
        <v>5.7948735714253711E-17</v>
      </c>
      <c r="B21" s="3">
        <f>(18*F17/(SQRT(2)*B17*A17))*((SQRT((G17*D17)/(1+(H17/(C17*B20)))))^3)*(E17)</f>
        <v>6.0302240599194861E-17</v>
      </c>
      <c r="C21" s="3">
        <f>(18*F17/(SQRT(2)*B17*A17))*((SQRT((G17*D17)/(1+(H17/(C17*C20)))))^3)*(E17)</f>
        <v>5.7835369597447364E-17</v>
      </c>
      <c r="D21" s="3">
        <f>(18*F17/(SQRT(2)*B17*A17))*((SQRT((G17*D17)/(1+(H17/(C17*D20)))))^3)*(E17)</f>
        <v>6.0097267957771316E-17</v>
      </c>
      <c r="E21" s="3">
        <f>(18*F17/(SQRT(2)*B17*A17))*((SQRT((G17*D17)/(1+(H17/(C17*E20)))))^3)*(E17)</f>
        <v>5.6342993148549789E-17</v>
      </c>
      <c r="F21" s="3" t="s">
        <v>20</v>
      </c>
      <c r="G21" s="16"/>
      <c r="H21" s="23" t="s">
        <v>21</v>
      </c>
      <c r="I21" s="24">
        <v>0</v>
      </c>
      <c r="J21" s="26">
        <v>1.523E-19</v>
      </c>
      <c r="K21" s="26">
        <v>2.9200000000000002E-19</v>
      </c>
      <c r="L21" s="26">
        <v>4.5610000000000002E-19</v>
      </c>
      <c r="M21" s="26">
        <v>6.9700000000000003E-19</v>
      </c>
      <c r="N21" s="26">
        <v>7.7699999999999999E-19</v>
      </c>
      <c r="O21" s="6"/>
    </row>
    <row r="22" spans="1:15" x14ac:dyDescent="0.25">
      <c r="A22" s="27">
        <f>A26</f>
        <v>2.4740039602585235</v>
      </c>
      <c r="B22" s="27">
        <f>B26</f>
        <v>6.7088770487773681</v>
      </c>
      <c r="C22" s="27">
        <f>C26</f>
        <v>2.2830337357375354</v>
      </c>
      <c r="D22" s="27">
        <f>D26</f>
        <v>4.8771890053751861</v>
      </c>
      <c r="E22" s="27">
        <f>E26</f>
        <v>1.1594769730116721</v>
      </c>
      <c r="F22" s="3" t="s">
        <v>19</v>
      </c>
    </row>
    <row r="23" spans="1:15" x14ac:dyDescent="0.25">
      <c r="A23" s="28">
        <f>A24*10^19</f>
        <v>3.9584063364136379</v>
      </c>
      <c r="B23" s="28">
        <f t="shared" ref="B23:E23" si="1">B24*10^19</f>
        <v>10.734203278043788</v>
      </c>
      <c r="C23" s="28">
        <f t="shared" si="1"/>
        <v>3.6528539771800568</v>
      </c>
      <c r="D23" s="28">
        <f t="shared" si="1"/>
        <v>7.8035024086002975</v>
      </c>
      <c r="E23" s="28">
        <f t="shared" si="1"/>
        <v>1.8551631568186753</v>
      </c>
      <c r="F23" s="29" t="s">
        <v>22</v>
      </c>
    </row>
    <row r="24" spans="1:15" x14ac:dyDescent="0.25">
      <c r="A24" s="30">
        <f>(SQRT(G17*D17/(G3*(1+(H17/(C17*A20)))))^3*(18*F17*E17)/(SQRT(2*B17*A17)*G2))</f>
        <v>3.9584063364136378E-19</v>
      </c>
      <c r="B24" s="31">
        <f>(SQRT(G17*D17/(G6*(1+(H17/(C17*B20)))))^3*(18*F17*E17)/(SQRT(2*B17*A17)*G5))</f>
        <v>1.0734203278043788E-18</v>
      </c>
      <c r="C24" s="32">
        <f>(SQRT(G17*D17/(G9*(1+(H17/(C17*C20)))))^3*(18*F17*E17)/(SQRT(2*B17*A17)*G8))</f>
        <v>3.6528539771800568E-19</v>
      </c>
      <c r="D24" s="33">
        <f>(SQRT(G17*D17/(G12*(1+(H17/(C17*D20)))))^3*(18*F17*E17)/(SQRT(2*B17*A17)*G11))</f>
        <v>7.8035024086002974E-19</v>
      </c>
      <c r="E24" s="34">
        <f>(SQRT(G17*D17/(G15*(1+(H17/(C17*E20)))))^3*(18*F17*E17)/(SQRT(2*B17*A17)*G14))</f>
        <v>1.8551631568186752E-19</v>
      </c>
      <c r="F24" s="35" t="s">
        <v>21</v>
      </c>
      <c r="G24" s="20"/>
      <c r="H24" s="20"/>
    </row>
    <row r="25" spans="1:15" x14ac:dyDescent="0.25">
      <c r="A25" s="26">
        <v>1.5999999999999999E-19</v>
      </c>
      <c r="B25" s="26">
        <v>1.5999999999999999E-19</v>
      </c>
      <c r="C25" s="26">
        <v>1.5999999999999999E-19</v>
      </c>
      <c r="D25" s="26">
        <v>1.5999999999999999E-19</v>
      </c>
      <c r="E25" s="26">
        <v>1.5999999999999999E-19</v>
      </c>
      <c r="F25" s="3" t="s">
        <v>23</v>
      </c>
    </row>
    <row r="26" spans="1:15" x14ac:dyDescent="0.25">
      <c r="A26" s="36">
        <f>A24/A25</f>
        <v>2.4740039602585235</v>
      </c>
      <c r="B26" s="36">
        <f t="shared" ref="B26:E26" si="2">B24/B25</f>
        <v>6.7088770487773681</v>
      </c>
      <c r="C26" s="36">
        <f t="shared" si="2"/>
        <v>2.2830337357375354</v>
      </c>
      <c r="D26" s="36">
        <f t="shared" si="2"/>
        <v>4.8771890053751861</v>
      </c>
      <c r="E26" s="2">
        <f t="shared" si="2"/>
        <v>1.1594769730116721</v>
      </c>
      <c r="F26" s="3" t="s">
        <v>24</v>
      </c>
    </row>
    <row r="31" spans="1:15" x14ac:dyDescent="0.25">
      <c r="A31" s="1">
        <v>1.5874299999999999</v>
      </c>
      <c r="B31">
        <v>1.5281499999999999</v>
      </c>
      <c r="C31">
        <v>1.6505399999999999</v>
      </c>
      <c r="D31">
        <v>1.5573300000000001</v>
      </c>
      <c r="E31">
        <v>1.5874299999999999</v>
      </c>
      <c r="F31">
        <f>AVERAGE(A31:E31)</f>
        <v>1.5821759999999998</v>
      </c>
    </row>
    <row r="32" spans="1:15" x14ac:dyDescent="0.25">
      <c r="A32" s="1">
        <v>1.5470299999999999</v>
      </c>
      <c r="B32">
        <v>1.5711599999999999</v>
      </c>
      <c r="C32">
        <v>1.6990000000000001</v>
      </c>
      <c r="D32">
        <v>1.5470299999999999</v>
      </c>
      <c r="E32">
        <v>1.5470299999999999</v>
      </c>
      <c r="F32">
        <f>AVERAGE(A32:E32)</f>
        <v>1.5822499999999997</v>
      </c>
    </row>
    <row r="33" spans="1:7" x14ac:dyDescent="0.25">
      <c r="A33" s="1">
        <v>1.9139200000000001</v>
      </c>
      <c r="B33">
        <v>1.9784299999999999</v>
      </c>
      <c r="C33">
        <v>1.36436</v>
      </c>
      <c r="D33">
        <v>1.34134</v>
      </c>
      <c r="E33">
        <v>1.94574</v>
      </c>
      <c r="F33">
        <f>AVERAGE(A33:E33)</f>
        <v>1.708758</v>
      </c>
    </row>
    <row r="34" spans="1:7" x14ac:dyDescent="0.25">
      <c r="E34" s="38" t="s">
        <v>26</v>
      </c>
      <c r="F34">
        <f>AVERAGE(F31:F33)</f>
        <v>1.6243946666666667</v>
      </c>
      <c r="G34">
        <v>1.6020000000000001</v>
      </c>
    </row>
    <row r="35" spans="1:7" x14ac:dyDescent="0.25">
      <c r="E35" s="38" t="s">
        <v>27</v>
      </c>
      <c r="F35">
        <f>F34-1.602</f>
        <v>2.2394666666666563E-2</v>
      </c>
    </row>
    <row r="36" spans="1:7" x14ac:dyDescent="0.25">
      <c r="E36" s="38" t="s">
        <v>25</v>
      </c>
      <c r="F36">
        <f>F35/1.602</f>
        <v>1.3979192675821824E-2</v>
      </c>
    </row>
    <row r="37" spans="1:7" x14ac:dyDescent="0.25">
      <c r="F37">
        <f>F34*F36</f>
        <v>2.27077260269107E-2</v>
      </c>
    </row>
  </sheetData>
  <mergeCells count="1">
    <mergeCell ref="H19:N19"/>
  </mergeCells>
  <phoneticPr fontId="7" type="noConversion"/>
  <pageMargins left="0.69930555555555596" right="0.69930555555555596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4" x14ac:dyDescent="0.25"/>
  <sheetData/>
  <phoneticPr fontId="7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 x14ac:dyDescent="0.25"/>
  <sheetData/>
  <phoneticPr fontId="7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某同学</dc:creator>
  <cp:lastModifiedBy>某同学</cp:lastModifiedBy>
  <dcterms:created xsi:type="dcterms:W3CDTF">2006-09-15T16:00:00Z</dcterms:created>
  <dcterms:modified xsi:type="dcterms:W3CDTF">2022-11-05T16:46:34Z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2052-11.1.0.7949</vt:lpwstr>
  </property>
</Properties>
</file>